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puts" sheetId="1" state="visible" r:id="rId3"/>
    <sheet name="Gearbox ratios" sheetId="2" state="visible" r:id="rId4"/>
    <sheet name="Other gear trains" sheetId="3" state="visible" r:id="rId5"/>
    <sheet name="Shift drum sequence" sheetId="4" state="visible" r:id="rId6"/>
    <sheet name="Fork keyframes" sheetId="5" state="visible" r:id="rId7"/>
    <sheet name="Valve timing" sheetId="6" state="visible" r:id="rId8"/>
    <sheet name="Shaft layout" sheetId="7" state="visible" r:id="rId9"/>
    <sheet name="Parts catalogue"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<sst xmlns="http://schemas.openxmlformats.org/spreadsheetml/2006/main" count="559" uniqueCount="412">
  <si>
    <t xml:space="preserve">Under the Engine: reference engine inputs (edit blue cells)</t>
  </si>
  <si>
    <t xml:space="preserve">Input</t>
  </si>
  <si>
    <t xml:space="preserve">Value</t>
  </si>
  <si>
    <t xml:space="preserve">Source / note</t>
  </si>
  <si>
    <t xml:space="preserve">Primary drive teeth, crank</t>
  </si>
  <si>
    <t xml:space="preserve">Model value</t>
  </si>
  <si>
    <t xml:space="preserve">Primary driven teeth, clutch basket</t>
  </si>
  <si>
    <t xml:space="preserve">Front sprocket teeth</t>
  </si>
  <si>
    <t xml:space="preserve">Rear sprocket teeth</t>
  </si>
  <si>
    <t xml:space="preserve">Rear tyre rolling circumference (m)</t>
  </si>
  <si>
    <t xml:space="preserve">2.75-18 tyre, assumed</t>
  </si>
  <si>
    <t xml:space="preserve">Engine speed for road-speed column (rpm)</t>
  </si>
  <si>
    <t xml:space="preserve">Assumed</t>
  </si>
  <si>
    <t xml:space="preserve">Gearbox module (mm)</t>
  </si>
  <si>
    <t xml:space="preserve">Primary module (mm)</t>
  </si>
  <si>
    <t xml:space="preserve">Bore (mm)</t>
  </si>
  <si>
    <t xml:space="preserve">Stroke (mm)</t>
  </si>
  <si>
    <t xml:space="preserve">Connecting rod centre distance (mm)</t>
  </si>
  <si>
    <t xml:space="preserve">Derived</t>
  </si>
  <si>
    <t xml:space="preserve">Primary reduction</t>
  </si>
  <si>
    <t xml:space="preserve">Final drive ratio</t>
  </si>
  <si>
    <t xml:space="preserve">Swept volume (cc)</t>
  </si>
  <si>
    <t xml:space="preserve">Crank throw (mm)</t>
  </si>
  <si>
    <t xml:space="preserve">Rod ratio (L / throw)</t>
  </si>
  <si>
    <t xml:space="preserve">Gear</t>
  </si>
  <si>
    <t xml:space="preserve">Mainshaft gear</t>
  </si>
  <si>
    <t xml:space="preserve">Mainshaft teeth</t>
  </si>
  <si>
    <t xml:space="preserve">Mainshaft type</t>
  </si>
  <si>
    <t xml:space="preserve">Countershaft gear</t>
  </si>
  <si>
    <t xml:space="preserve">Countershaft teeth</t>
  </si>
  <si>
    <t xml:space="preserve">Countershaft type</t>
  </si>
  <si>
    <t xml:space="preserve">Gear ratio</t>
  </si>
  <si>
    <t xml:space="preserve">Overall ratio</t>
  </si>
  <si>
    <t xml:space="preserve">Wheel rpm at input rpm</t>
  </si>
  <si>
    <t xml:space="preserve">km/h at input rpm</t>
  </si>
  <si>
    <t xml:space="preserve">Centre distance check (mm)</t>
  </si>
  <si>
    <t xml:space="preserve">Locked by</t>
  </si>
  <si>
    <t xml:space="preserve">1st</t>
  </si>
  <si>
    <t xml:space="preserve">M1</t>
  </si>
  <si>
    <t xml:space="preserve">Fixed (part of shaft)</t>
  </si>
  <si>
    <t xml:space="preserve">C1</t>
  </si>
  <si>
    <t xml:space="preserve">Freewheeling</t>
  </si>
  <si>
    <t xml:space="preserve">C5 slides right into C1</t>
  </si>
  <si>
    <t xml:space="preserve">2nd</t>
  </si>
  <si>
    <t xml:space="preserve">M2</t>
  </si>
  <si>
    <t xml:space="preserve">Splined, fixed position</t>
  </si>
  <si>
    <t xml:space="preserve">C2</t>
  </si>
  <si>
    <t xml:space="preserve">C4 slides left into C2</t>
  </si>
  <si>
    <t xml:space="preserve">3rd</t>
  </si>
  <si>
    <t xml:space="preserve">M3</t>
  </si>
  <si>
    <t xml:space="preserve">Splined slider</t>
  </si>
  <si>
    <t xml:space="preserve">C3</t>
  </si>
  <si>
    <t xml:space="preserve">C4 slides right into C3</t>
  </si>
  <si>
    <t xml:space="preserve">4th</t>
  </si>
  <si>
    <t xml:space="preserve">M4</t>
  </si>
  <si>
    <t xml:space="preserve">C4</t>
  </si>
  <si>
    <t xml:space="preserve">M3 slides left into M4</t>
  </si>
  <si>
    <t xml:space="preserve">5th</t>
  </si>
  <si>
    <t xml:space="preserve">M5</t>
  </si>
  <si>
    <t xml:space="preserve">C5</t>
  </si>
  <si>
    <t xml:space="preserve">M3 slides right into M5</t>
  </si>
  <si>
    <t xml:space="preserve">All five pairs share a 49-tooth sum at module 2.0, so every pair fits the same 49 mm shaft centre distance (column L).</t>
  </si>
  <si>
    <t xml:space="preserve">Train</t>
  </si>
  <si>
    <t xml:space="preserve">Driver</t>
  </si>
  <si>
    <t xml:space="preserve">Driver teeth</t>
  </si>
  <si>
    <t xml:space="preserve">Driven</t>
  </si>
  <si>
    <t xml:space="preserve">Driven teeth</t>
  </si>
  <si>
    <t xml:space="preserve">Stage ratio</t>
  </si>
  <si>
    <t xml:space="preserve">Module or pitch</t>
  </si>
  <si>
    <t xml:space="preserve">Note</t>
  </si>
  <si>
    <t xml:space="preserve">Primary drive</t>
  </si>
  <si>
    <t xml:space="preserve">Crank gear</t>
  </si>
  <si>
    <t xml:space="preserve">Clutch basket gear</t>
  </si>
  <si>
    <t xml:space="preserve">Module 1.75</t>
  </si>
  <si>
    <t xml:space="preserve">Basket freewheels on mainshaft</t>
  </si>
  <si>
    <t xml:space="preserve">Cam drive</t>
  </si>
  <si>
    <t xml:space="preserve">Crank sprocket</t>
  </si>
  <si>
    <t xml:space="preserve">Cam sprocket</t>
  </si>
  <si>
    <t xml:space="preserve">6.35 mm chain</t>
  </si>
  <si>
    <t xml:space="preserve">Camshaft at half crank speed</t>
  </si>
  <si>
    <t xml:space="preserve">Balancer</t>
  </si>
  <si>
    <t xml:space="preserve">Crank balancer gear</t>
  </si>
  <si>
    <t xml:space="preserve">Balancer gear</t>
  </si>
  <si>
    <t xml:space="preserve">Same speed, opposite direction</t>
  </si>
  <si>
    <t xml:space="preserve">Starter stage 1</t>
  </si>
  <si>
    <t xml:space="preserve">Motor pinion</t>
  </si>
  <si>
    <t xml:space="preserve">Reduction gear (large)</t>
  </si>
  <si>
    <t xml:space="preserve">Module 1.25</t>
  </si>
  <si>
    <t xml:space="preserve">Double reduction gear</t>
  </si>
  <si>
    <t xml:space="preserve">Starter stage 2</t>
  </si>
  <si>
    <t xml:space="preserve">Reduction gear (small)</t>
  </si>
  <si>
    <t xml:space="preserve">Starter driven gear</t>
  </si>
  <si>
    <t xml:space="preserve">Roller one-way clutch on driven gear</t>
  </si>
  <si>
    <t xml:space="preserve">Kickstart</t>
  </si>
  <si>
    <t xml:space="preserve">Kick gear</t>
  </si>
  <si>
    <t xml:space="preserve">Kick idle gear</t>
  </si>
  <si>
    <t xml:space="preserve">Module 2</t>
  </si>
  <si>
    <t xml:space="preserve">Kick idle is lugged to clutch basket, then primary to crank</t>
  </si>
  <si>
    <t xml:space="preserve">Final drive</t>
  </si>
  <si>
    <t xml:space="preserve">Front sprocket</t>
  </si>
  <si>
    <t xml:space="preserve">Rear sprocket</t>
  </si>
  <si>
    <t xml:space="preserve">15.875 mm chain</t>
  </si>
  <si>
    <t xml:space="preserve">Chain to rear wheel</t>
  </si>
  <si>
    <t xml:space="preserve">Overall starter motor to crank</t>
  </si>
  <si>
    <t xml:space="preserve">Kick spindle to crank (crank turns per spindle turn)</t>
  </si>
  <si>
    <t xml:space="preserve">Crank revolutions per 105 degree kick</t>
  </si>
  <si>
    <t xml:space="preserve">Position</t>
  </si>
  <si>
    <t xml:space="preserve">Drum angle (deg)</t>
  </si>
  <si>
    <t xml:space="preserve">C5 fork offset (mm)</t>
  </si>
  <si>
    <t xml:space="preserve">C4 fork offset (mm)</t>
  </si>
  <si>
    <t xml:space="preserve">M3 fork offset (mm)</t>
  </si>
  <si>
    <t xml:space="preserve">Dogs engaged</t>
  </si>
  <si>
    <t xml:space="preserve">Power path</t>
  </si>
  <si>
    <t xml:space="preserve">C5 into C1</t>
  </si>
  <si>
    <t xml:space="preserve">M1 &gt; C1 &gt; C5 &gt; countershaft</t>
  </si>
  <si>
    <t xml:space="preserve">Neutral</t>
  </si>
  <si>
    <t xml:space="preserve">None</t>
  </si>
  <si>
    <t xml:space="preserve">Mainshaft turns, countershaft free</t>
  </si>
  <si>
    <t xml:space="preserve">C4 into C2</t>
  </si>
  <si>
    <t xml:space="preserve">M2 &gt; C2 &gt; C4 &gt; countershaft</t>
  </si>
  <si>
    <t xml:space="preserve">C4 into C3</t>
  </si>
  <si>
    <t xml:space="preserve">M3 &gt; C3 &gt; C4 &gt; countershaft</t>
  </si>
  <si>
    <t xml:space="preserve">M3 into M4</t>
  </si>
  <si>
    <t xml:space="preserve">M3 &gt; M4 &gt; C4 &gt; countershaft</t>
  </si>
  <si>
    <t xml:space="preserve">M3 into M5</t>
  </si>
  <si>
    <t xml:space="preserve">M3 &gt; M5 &gt; C5 &gt; countershaft</t>
  </si>
  <si>
    <t xml:space="preserve">Fork travel is drawn as 5 mm for visibility; dogs count as engaged beyond 3.4 mm. Between valleys each fork moves on a smoothstep curve (see Fork keyframes).</t>
  </si>
  <si>
    <t xml:space="preserve">Fork</t>
  </si>
  <si>
    <t xml:space="preserve">Shaft</t>
  </si>
  <si>
    <t xml:space="preserve">Gear column x (mm)</t>
  </si>
  <si>
    <t xml:space="preserve">Groove radius (mm)</t>
  </si>
  <si>
    <t xml:space="preserve">Offset (mm)</t>
  </si>
  <si>
    <t xml:space="preserve">countershaft</t>
  </si>
  <si>
    <t xml:space="preserve">mainshaft</t>
  </si>
  <si>
    <t xml:space="preserve">Event</t>
  </si>
  <si>
    <t xml:space="preserve">Crank angle in 720 deg cycle</t>
  </si>
  <si>
    <t xml:space="preserve">Relative to TDC/BDC</t>
  </si>
  <si>
    <t xml:space="preserve">Intake opens</t>
  </si>
  <si>
    <t xml:space="preserve">10 deg BTDC</t>
  </si>
  <si>
    <t xml:space="preserve">Intake peak lift</t>
  </si>
  <si>
    <t xml:space="preserve">Intake closes</t>
  </si>
  <si>
    <t xml:space="preserve">50 deg ABDC</t>
  </si>
  <si>
    <t xml:space="preserve">Spark (idle timing)</t>
  </si>
  <si>
    <t xml:space="preserve">15 deg BTDC compression</t>
  </si>
  <si>
    <t xml:space="preserve">Exhaust opens</t>
  </si>
  <si>
    <t xml:space="preserve">50 deg BBDC</t>
  </si>
  <si>
    <t xml:space="preserve">Exhaust peak lift</t>
  </si>
  <si>
    <t xml:space="preserve">Exhaust closes</t>
  </si>
  <si>
    <t xml:space="preserve">10 deg ATDC (overlap)</t>
  </si>
  <si>
    <t xml:space="preserve">Lift law</t>
  </si>
  <si>
    <t xml:space="preserve">lift = 6.5 mm x cos^2(pi x (phi - centre) / 240) inside a 240 deg window, else 0</t>
  </si>
  <si>
    <t xml:space="preserve">Strokes</t>
  </si>
  <si>
    <t xml:space="preserve">0-180 intake, 180-360 compression, 360-540 power, 540-720 exhaust</t>
  </si>
  <si>
    <t xml:space="preserve">Axis</t>
  </si>
  <si>
    <t xml:space="preserve">y (mm)</t>
  </si>
  <si>
    <t xml:space="preserve">z (mm)</t>
  </si>
  <si>
    <t xml:space="preserve">Distance from crank (mm)</t>
  </si>
  <si>
    <t xml:space="preserve">crank</t>
  </si>
  <si>
    <t xml:space="preserve">kickSpindle</t>
  </si>
  <si>
    <t xml:space="preserve">balancer</t>
  </si>
  <si>
    <t xml:space="preserve">shiftDrum</t>
  </si>
  <si>
    <t xml:space="preserve">starterMotor</t>
  </si>
  <si>
    <t xml:space="preserve">starterReduction</t>
  </si>
  <si>
    <t xml:space="preserve">forkShaftMain</t>
  </si>
  <si>
    <t xml:space="preserve">forkShaftCounter</t>
  </si>
  <si>
    <t xml:space="preserve">gearshiftSpindle</t>
  </si>
  <si>
    <t xml:space="preserve">All shafts run along x. +x is the right (clutch) side, +y up, +z forward. Gear columns along x: c1 36 mm, c5 18 mm, c3 0 mm, c4 -18 mm, c2 -36 mm</t>
  </si>
  <si>
    <t xml:space="preserve">id</t>
  </si>
  <si>
    <t xml:space="preserve">Name</t>
  </si>
  <si>
    <t xml:space="preserve">System</t>
  </si>
  <si>
    <t xml:space="preserve">Function colour role</t>
  </si>
  <si>
    <t xml:space="preserve">Description</t>
  </si>
  <si>
    <t xml:space="preserve">Specs</t>
  </si>
  <si>
    <t xml:space="preserve">Explode vector (x,y,z mm)</t>
  </si>
  <si>
    <t xml:space="preserve">Crankshaft</t>
  </si>
  <si>
    <t xml:space="preserve">Crank and piston</t>
  </si>
  <si>
    <t xml:space="preserve">Turns the up-and-down push of the piston into rotation. Two heavy webs carry the crank pin 24.75 mm off-centre and act as counterweights. Everything else on this stand is driven from it: cam chain, starter clutch and flywheel on the left, balancer and primary gear on the right.</t>
  </si>
  <si>
    <t xml:space="preserve">Stroke: 49.5 mm (throw 24.75 mm); Main bearings: 2 ball bearings, 25 mm bore; Drives: Cam chain, balancer, primary gear, flywheel</t>
  </si>
  <si>
    <t xml:space="preserve">0, 0, 0</t>
  </si>
  <si>
    <t xml:space="preserve">piston</t>
  </si>
  <si>
    <t xml:space="preserve">Piston, rings and pin</t>
  </si>
  <si>
    <t xml:space="preserve">An aluminium piston sealed to the cylinder by two compression rings and an oil ring. The gudgeon pin joins it to the small end of the connecting rod. Combustion pressure on the crown is what drives the whole engine.</t>
  </si>
  <si>
    <t xml:space="preserve">Bore: 56.5 mm; Rings: 2 compression, 1 oil control; Swept volume: 124 cc</t>
  </si>
  <si>
    <t xml:space="preserve">0, 120, 0</t>
  </si>
  <si>
    <t xml:space="preserve">conrod</t>
  </si>
  <si>
    <t xml:space="preserve">Connecting rod</t>
  </si>
  <si>
    <t xml:space="preserve">Links the piston pin to the crank pin. Its small end only rocks back and forth while its big end follows the crank pin in a full circle on a caged needle bearing.</t>
  </si>
  <si>
    <t xml:space="preserve">Centre distance: 100 mm; Big end: Needle roller bearing; Rod ratio: 2.02 : 1</t>
  </si>
  <si>
    <t xml:space="preserve">0, 70, 0</t>
  </si>
  <si>
    <t xml:space="preserve">shell</t>
  </si>
  <si>
    <t xml:space="preserve">Cylinder and head (outline)</t>
  </si>
  <si>
    <t xml:space="preserve">Cam drive and valvetrain</t>
  </si>
  <si>
    <t xml:space="preserve">The finned cylinder barrel and cylinder head, drawn as a transparent outline so the piston and valves stay visible. The fins shed heat into the air stream. Toggle it under Show.</t>
  </si>
  <si>
    <t xml:space="preserve">Cooling: Air, cast fins; Combustion chamber: Hemispherical, 2 valves</t>
  </si>
  <si>
    <t xml:space="preserve">0, 140, 0</t>
  </si>
  <si>
    <t xml:space="preserve">camshaft</t>
  </si>
  <si>
    <t xml:space="preserve">Camshaft and cam sprocket</t>
  </si>
  <si>
    <t xml:space="preserve">Turns at exactly half crank speed, because each valve opens once every two crank revolutions. The 32-tooth sprocket is driven by the 16-tooth sprocket on the crank. Two lobes, one per valve, push the rocker arms.</t>
  </si>
  <si>
    <t xml:space="preserve">Sprockets: 16 T crank : 32 T cam = 2 : 1; Lobe lift: 6.5 mm; Intake opens / closes: 10° BTDC / 50° ABDC; Exhaust opens / closes: 50° BBDC / 10° ATDC</t>
  </si>
  <si>
    <t xml:space="preserve">0, 210, 0</t>
  </si>
  <si>
    <t xml:space="preserve">rockerex</t>
  </si>
  <si>
    <t xml:space="preserve">Exhaust rocker arm</t>
  </si>
  <si>
    <t xml:space="preserve">A lever on a fixed shaft. The cam lobe lifts one end and the other end presses the valve stem down, opening the valve. A screw adjuster sets the tappet clearance, the gap that has to be checked on every service.</t>
  </si>
  <si>
    <t xml:space="preserve">Ratio: About 1 : 1; Tappet clearance: 0.08 mm cold</t>
  </si>
  <si>
    <t xml:space="preserve">0, 230, 0</t>
  </si>
  <si>
    <t xml:space="preserve">valveex</t>
  </si>
  <si>
    <t xml:space="preserve">Exhaust valve and springs</t>
  </si>
  <si>
    <t xml:space="preserve">Lets the burnt gas out towards the exhaust pipe. It runs much hotter than the intake valve and is smaller because the gas leaves under pressure. Two nested springs snap it shut.</t>
  </si>
  <si>
    <t xml:space="preserve">Head diameter: 22 mm; Stem: 5.5 mm; Springs: Inner and outer, opposite wind</t>
  </si>
  <si>
    <t xml:space="preserve">0, 180, 0</t>
  </si>
  <si>
    <t xml:space="preserve">rockerin</t>
  </si>
  <si>
    <t xml:space="preserve">Intake rocker arm</t>
  </si>
  <si>
    <t xml:space="preserve">valvein</t>
  </si>
  <si>
    <t xml:space="preserve">Intake valve and springs</t>
  </si>
  <si>
    <t xml:space="preserve">Lets the fresh air and fuel mixture into the cylinder. It is the larger of the two valves because the mixture enters at low pressure. Two nested springs close it again as the cam lobe passes.</t>
  </si>
  <si>
    <t xml:space="preserve">Head diameter: 26 mm; Stem: 5.5 mm; Springs: Inner and outer, opposite wind</t>
  </si>
  <si>
    <t xml:space="preserve">plug</t>
  </si>
  <si>
    <t xml:space="preserve">Spark plug</t>
  </si>
  <si>
    <t xml:space="preserve">Generator and ignition</t>
  </si>
  <si>
    <t xml:space="preserve">Needs more than 20,000 volts to jump its electrode gap. It fires a few degrees before top dead centre on the compression stroke, so the burning mixture reaches peak pressure just after the piston turns down.</t>
  </si>
  <si>
    <t xml:space="preserve">Gap: 0.6 to 0.7 mm; Fires: Once every 720° of crank rotation; Timing: 15° BTDC at idle</t>
  </si>
  <si>
    <t xml:space="preserve">40, 170, 0</t>
  </si>
  <si>
    <t xml:space="preserve">camchain</t>
  </si>
  <si>
    <t xml:space="preserve">Cam chain, guide and tensioner</t>
  </si>
  <si>
    <t xml:space="preserve">A roller chain that keeps the camshaft locked to the crank at a 2 : 1 ratio, so the valves always open at the right moment. The crank pulls the front run tight against a fixed guide; a sprung slipper on the slack rear run takes up stretch as the chain wears.</t>
  </si>
  <si>
    <t xml:space="preserve">Pitch: 6.35 mm (1/4 in); Links: 87; Ratio: 16 T : 32 T</t>
  </si>
  <si>
    <t xml:space="preserve">-40, 90, 0</t>
  </si>
  <si>
    <t xml:space="preserve">rotor</t>
  </si>
  <si>
    <t xml:space="preserve">Flywheel rotor (magneto)</t>
  </si>
  <si>
    <t xml:space="preserve">A steel cup bolted to the crank taper with six permanent magnets on its inner rim. As it spins around the fixed stator coils it generates alternating current, and its mass smooths out the single cylinder's uneven power pulses. A raised bar on the outside triggers the pickup coil once per revolution.</t>
  </si>
  <si>
    <t xml:space="preserve">Magnets: 6 ceramic segments; Output: AC, roughly 12 V lighting, 100-250 V exciter; Reluctor: 1 bar, 15° before the timing mark</t>
  </si>
  <si>
    <t xml:space="preserve">-120, 0, 0</t>
  </si>
  <si>
    <t xml:space="preserve">stator</t>
  </si>
  <si>
    <t xml:space="preserve">Stator coils</t>
  </si>
  <si>
    <t xml:space="preserve">Six coils wound on a laminated iron core, bolted to the left crankcase cover so they never turn. Five feed the lighting and charging circuit. The darker exciter coil at the bottom has a denser winding of thinner wire, which gives the higher voltage the CDI unit needs to fire the plug.</t>
  </si>
  <si>
    <t xml:space="preserve">Poles: 6; Exciter coil: Fine wire, many turns, 100-250 V AC; Lighting coils: Heavier wire, 12-14 V AC</t>
  </si>
  <si>
    <t xml:space="preserve">-80, 0, 0</t>
  </si>
  <si>
    <t xml:space="preserve">pickup</t>
  </si>
  <si>
    <t xml:space="preserve">Pickup coil</t>
  </si>
  <si>
    <t xml:space="preserve">A small magnet wrapped in a coil of wire, mounted just outside the rotor. When the reluctor bar on the rotor sweeps past, it induces a short voltage pulse that tells the CDI unit exactly when to fire.</t>
  </si>
  <si>
    <t xml:space="preserve">Signal: About 1-3 V pulse; Air gap: 0.5 to 0.8 mm</t>
  </si>
  <si>
    <t xml:space="preserve">-120, 30, 20</t>
  </si>
  <si>
    <t xml:space="preserve">cdi</t>
  </si>
  <si>
    <t xml:space="preserve">CDI unit</t>
  </si>
  <si>
    <t xml:space="preserve">Capacitive discharge ignition. A capacitor inside charges from the exciter coil. When the pickup pulse arrives, a silicon controlled rectifier switches and dumps the stored charge into the ignition coil in one burst. The kill switch simply shorts the exciter feed to ground.</t>
  </si>
  <si>
    <t xml:space="preserve">Type: AC-CDI; Inputs: Exciter, pickup, kill switch, earth; Output: Ignition coil primary</t>
  </si>
  <si>
    <t xml:space="preserve">-60, 30, 0</t>
  </si>
  <si>
    <t xml:space="preserve">icoil</t>
  </si>
  <si>
    <t xml:space="preserve">Ignition coil</t>
  </si>
  <si>
    <t xml:space="preserve">A step-up transformer. A few hundred turns on the primary side, many thousands on the secondary. It multiplies the CDI pulse up to 200 times, to the 20,000 volts or more that the plug gap needs.</t>
  </si>
  <si>
    <t xml:space="preserve">Step-up: About 1 : 100 to 1 : 200; Output: 20-30 kV</t>
  </si>
  <si>
    <t xml:space="preserve">40, 60, 0</t>
  </si>
  <si>
    <t xml:space="preserve">wires</t>
  </si>
  <si>
    <t xml:space="preserve">Ignition wiring</t>
  </si>
  <si>
    <t xml:space="preserve">Red carries exciter coil voltage to the CDI, blue carries the pickup pulse, yellow runs from the CDI to the ignition coil, and the thick black high-tension lead feeds the plug cap. Watch them flash each time the plug fires.</t>
  </si>
  <si>
    <t xml:space="preserve">Exciter feed: Red; Pickup: Blue; Coil primary: Yellow; HT lead: Black, 7 mm</t>
  </si>
  <si>
    <t xml:space="preserve">-40, 40, 0</t>
  </si>
  <si>
    <t xml:space="preserve">stclutch</t>
  </si>
  <si>
    <t xml:space="preserve">Starter driven gear and one-way clutch</t>
  </si>
  <si>
    <t xml:space="preserve">Starting</t>
  </si>
  <si>
    <t xml:space="preserve">A roller-type one-way clutch. When the starter turns the 46-tooth outer race, six spring-loaded rollers wedge between it and the inner race on the crank and drive the engine. Once the engine fires and the inner race overtakes, the rollers drop back and the starter gear freewheels, so the motor is never over-spun.</t>
  </si>
  <si>
    <t xml:space="preserve">Teeth: 46 T, module 1.25; Rollers: 6, spring-loaded; Locks: Starter driving crank only</t>
  </si>
  <si>
    <t xml:space="preserve">-60, -40, 0</t>
  </si>
  <si>
    <t xml:space="preserve">reduction</t>
  </si>
  <si>
    <t xml:space="preserve">Starter reduction gear</t>
  </si>
  <si>
    <t xml:space="preserve">A double gear that multiplies starter motor torque. The 42-tooth gear is driven by the 10-tooth motor pinion and the 14-tooth gear drives the starter clutch. Overall the motor turns about 14 times for each crank revolution.</t>
  </si>
  <si>
    <t xml:space="preserve">Teeth: 42 T / 14 T, module 1.25; Overall starter ratio: 13.8 : 1</t>
  </si>
  <si>
    <t xml:space="preserve">-60, 40, -20</t>
  </si>
  <si>
    <t xml:space="preserve">starter</t>
  </si>
  <si>
    <t xml:space="preserve">Starter motor</t>
  </si>
  <si>
    <t xml:space="preserve">A 12 V brushed DC motor fed from the battery through the starter relay. It only turns while the button is held. The cutaway shows its armature spinning inside the case.</t>
  </si>
  <si>
    <t xml:space="preserve">Pinion: 10 T, module 1.25; Supply: 12 V via starter relay; Free speed: About 9,000 rpm</t>
  </si>
  <si>
    <t xml:space="preserve">0, 90, -80</t>
  </si>
  <si>
    <t xml:space="preserve">kick</t>
  </si>
  <si>
    <t xml:space="preserve">Kickstarter lever and spindle</t>
  </si>
  <si>
    <t xml:space="preserve">Pushing the lever down turns the spindle. A helical spline on the spindle forces the 30-tooth kick gear to slide sideways into mesh before it starts to turn it, then a return spring brings everything back and the gear slides out of mesh again.</t>
  </si>
  <si>
    <t xml:space="preserve">Kick gear: 30 T, module 2; Lever travel: About 105°; Crank turns per kick: About 1.5 revolutions</t>
  </si>
  <si>
    <t xml:space="preserve">90, -60, 40</t>
  </si>
  <si>
    <t xml:space="preserve">kickidle</t>
  </si>
  <si>
    <t xml:space="preserve">A 22-tooth gear that freewheels on the mainshaft and is locked by lugs to the back of the clutch basket. When the kick gear slides into it, the kick drives the clutch basket, the basket drives the primary gear, and the primary gear turns the crank. Because it bypasses the clutch plates, the engine can be kicked in any gear with the clutch pulled.</t>
  </si>
  <si>
    <t xml:space="preserve">Teeth: 22 T, module 2; Path: Kick gear, basket, crank</t>
  </si>
  <si>
    <t xml:space="preserve">60, -30, -20</t>
  </si>
  <si>
    <t xml:space="preserve">Balancer shaft</t>
  </si>
  <si>
    <t xml:space="preserve">A single cylinder shakes because the piston stops and reverses twice per revolution. This shaft carries an offset weight and is geared to the crank at 1 : 1 but turning the opposite way, so its weight cancels much of the primary vibration.</t>
  </si>
  <si>
    <t xml:space="preserve">Drive: 28 T : 28 T, module 1.75; Speed: Crank speed, opposite direction</t>
  </si>
  <si>
    <t xml:space="preserve">0, -20, 110</t>
  </si>
  <si>
    <t xml:space="preserve">basket</t>
  </si>
  <si>
    <t xml:space="preserve">Clutch basket and primary driven gear</t>
  </si>
  <si>
    <t xml:space="preserve">Clutch</t>
  </si>
  <si>
    <t xml:space="preserve">The 67-tooth primary driven gear is riveted to the basket through rubber dampers. It is always driven by the 18-tooth gear on the crank but freewheels on the mainshaft, so on its own it passes no power to the gearbox. The friction plates ride in its slots.</t>
  </si>
  <si>
    <t xml:space="preserve">Primary reduction: 67 T : 18 T = 3.722 : 1; Module: 1.75; Slots: 8 fingers</t>
  </si>
  <si>
    <t xml:space="preserve">60, 0, 0</t>
  </si>
  <si>
    <t xml:space="preserve">hub</t>
  </si>
  <si>
    <t xml:space="preserve">Clutch inner hub</t>
  </si>
  <si>
    <t xml:space="preserve">Splined to the gearbox mainshaft, so whatever turns the hub turns the gearbox input. Grooves on its outside drive the steel plates. Four posts take the bolts that hold the clutch springs.</t>
  </si>
  <si>
    <t xml:space="preserve">Drives: Steel plates (12 grooves); Mounted: Splined to mainshaft</t>
  </si>
  <si>
    <t xml:space="preserve">100, 0, 0</t>
  </si>
  <si>
    <t xml:space="preserve">friction</t>
  </si>
  <si>
    <t xml:space="preserve">Friction plates (5)</t>
  </si>
  <si>
    <t xml:space="preserve">Aluminium plates faced with friction material, with tabs on the outside that slide in the basket slots. They always turn with the basket, so with the engine running they spin at engine speed divided by 3.72.</t>
  </si>
  <si>
    <t xml:space="preserve">Count: 5; Thickness: 3.0 mm new, service limit 2.6 mm; Driven by: Clutch basket</t>
  </si>
  <si>
    <t xml:space="preserve">120, 0, 0</t>
  </si>
  <si>
    <t xml:space="preserve">steel</t>
  </si>
  <si>
    <t xml:space="preserve">Steel plates (4)</t>
  </si>
  <si>
    <t xml:space="preserve">Plain steel plates with teeth on the inside that slide on the inner hub grooves. They always turn with the hub and the mainshaft. Squeeze them against the friction plates and the two sets lock together; release the pressure and they slip freely.</t>
  </si>
  <si>
    <t xml:space="preserve">Count: 4; Thickness: 1.6 mm; Warp limit: 0.2 mm</t>
  </si>
  <si>
    <t xml:space="preserve">140, 0, 0</t>
  </si>
  <si>
    <t xml:space="preserve">pplate</t>
  </si>
  <si>
    <t xml:space="preserve">Pressure plate</t>
  </si>
  <si>
    <t xml:space="preserve">Clamps the plate stack against the hub. The four springs push it inwards. Pulling the lever pushes it outwards via the push rod, which unloads the stack and disconnects the engine from the gearbox.</t>
  </si>
  <si>
    <t xml:space="preserve">Lift: About 2 mm (drawn larger); Release bearing: Centre ball bearing</t>
  </si>
  <si>
    <t xml:space="preserve">170, 0, 0</t>
  </si>
  <si>
    <t xml:space="preserve">csprings</t>
  </si>
  <si>
    <t xml:space="preserve">Clutch springs and bolts</t>
  </si>
  <si>
    <t xml:space="preserve">Four coil springs held by bolts screwed into the inner hub posts. Their preload is what makes the plates grip. Weak or sagged springs are the most common cause of clutch slip on a hard-worked commuter bike.</t>
  </si>
  <si>
    <t xml:space="preserve">Count: 4; Free length: 35 mm, service limit 33.5 mm</t>
  </si>
  <si>
    <t xml:space="preserve">200, 0, 0</t>
  </si>
  <si>
    <t xml:space="preserve">pushrod</t>
  </si>
  <si>
    <t xml:space="preserve">Clutch push rod</t>
  </si>
  <si>
    <t xml:space="preserve">Runs through a hole bored down the centre of the mainshaft. The lifter arm on the left pushes one end and the other end lifts the pressure plate on the right.</t>
  </si>
  <si>
    <t xml:space="preserve">Diameter: 4.8 mm; Length: 184 mm</t>
  </si>
  <si>
    <t xml:space="preserve">0, -20, 0</t>
  </si>
  <si>
    <t xml:space="preserve">lifter</t>
  </si>
  <si>
    <t xml:space="preserve">Clutch actuator arm and cable</t>
  </si>
  <si>
    <t xml:space="preserve">The clutch cable from the handlebar lever pulls this arm and rotates its spindle. A flat cut into the spindle bears on the end of the push rod and shoves it towards the clutch.</t>
  </si>
  <si>
    <t xml:space="preserve">Free play at lever: 10 to 20 mm; Operation: Cable, left hand</t>
  </si>
  <si>
    <t xml:space="preserve">-40, 30, 0</t>
  </si>
  <si>
    <t xml:space="preserve">Mainshaft with 1st gear</t>
  </si>
  <si>
    <t xml:space="preserve">Gearbox</t>
  </si>
  <si>
    <t xml:space="preserve">shaft</t>
  </si>
  <si>
    <t xml:space="preserve">The gearbox input shaft. The clutch hub is splined to its right-hand end, so it only turns when the clutch is engaged. Its 13-tooth first gear is machined as part of the shaft. The shaft is hollow for the clutch push rod.</t>
  </si>
  <si>
    <t xml:space="preserve">1st gear (M1): 13 T, fixed; Bearings: 2 ball bearings; Centre distance: 49 mm to countershaft</t>
  </si>
  <si>
    <t xml:space="preserve">0, -60, -30</t>
  </si>
  <si>
    <t xml:space="preserve">Countershaft (output shaft)</t>
  </si>
  <si>
    <t xml:space="preserve">The gearbox output shaft. The front sprocket sits on its left-hand end outside the crankcase, so it turns whenever the rear wheel turns. Its gears are either splined to it or freewheel on it.</t>
  </si>
  <si>
    <t xml:space="preserve">Gears: C1 to C5; Output: 14 T front sprocket</t>
  </si>
  <si>
    <t xml:space="preserve">0, -80, -110</t>
  </si>
  <si>
    <t xml:space="preserve">M2, mainshaft 2nd gear</t>
  </si>
  <si>
    <t xml:space="preserve">spl</t>
  </si>
  <si>
    <t xml:space="preserve">17 teeth, splined to the mainshaft and held in place by a circlip. It always drives C2 on the countershaft. In 2nd gear the C4 slider locks C2 to the countershaft.</t>
  </si>
  <si>
    <t xml:space="preserve">Teeth: 17 T, module 2; Pair: M2 17 : C2 32 = 1.882; Type: Splined, fixed position</t>
  </si>
  <si>
    <t xml:space="preserve">M3, mainshaft 3rd gear (slider)</t>
  </si>
  <si>
    <t xml:space="preserve">20 teeth, splined to the mainshaft so it can slide sideways while always turning with the shaft. Dog teeth on both faces lock it to M4 (4th gear) or M5 (5th gear). As a plain gear it drives C3 in 3rd.</t>
  </si>
  <si>
    <t xml:space="preserve">Teeth: 20 T, module 2; Pair: M3 20 : C3 29 = 1.450; Dogs: 4 per face; Fork: Mainshaft fork</t>
  </si>
  <si>
    <t xml:space="preserve">M4, mainshaft 4th gear</t>
  </si>
  <si>
    <t xml:space="preserve">free</t>
  </si>
  <si>
    <t xml:space="preserve">23 teeth, freewheeling on a bush on the mainshaft. It is always turned by C4. In 4th gear the M3 slider moves left, its dogs enter these windows, and M4 becomes locked to the mainshaft.</t>
  </si>
  <si>
    <t xml:space="preserve">Teeth: 23 T, module 2; Pair: M4 23 : C4 26 = 1.130; Type: Freewheeling, dog windows</t>
  </si>
  <si>
    <t xml:space="preserve">M5, mainshaft 5th gear</t>
  </si>
  <si>
    <t xml:space="preserve">25 teeth, freewheeling on the mainshaft and always turned by C5. In 5th gear the M3 slider moves right and locks it. This pair is an overdrive: the countershaft turns faster than the mainshaft.</t>
  </si>
  <si>
    <t xml:space="preserve">Teeth: 25 T, module 2; Pair: M5 25 : C5 24 = 0.960; Type: Freewheeling, dog windows</t>
  </si>
  <si>
    <t xml:space="preserve">C1, countershaft 1st gear</t>
  </si>
  <si>
    <t xml:space="preserve">The biggest gear in the box, 36 teeth, freewheeling on the countershaft and always driven by the 13-tooth M1. In 1st gear the C5 slider moves right and its dogs lock C1 to the countershaft.</t>
  </si>
  <si>
    <t xml:space="preserve">Teeth: 36 T, module 2; Pair: M1 13 : C1 36 = 2.769; Type: Freewheeling, dog windows</t>
  </si>
  <si>
    <t xml:space="preserve">C5, countershaft 5th gear (slider)</t>
  </si>
  <si>
    <t xml:space="preserve">24 teeth, splined to the countershaft. It is the slider for 1st gear: its dogs face C1. As a plain gear it is driven by M5 when 5th is selected.</t>
  </si>
  <si>
    <t xml:space="preserve">Teeth: 24 T, module 2; Selects: 1st (locks C1); Fork: Countershaft fork, left</t>
  </si>
  <si>
    <t xml:space="preserve">C3, countershaft 3rd gear</t>
  </si>
  <si>
    <t xml:space="preserve">29 teeth, freewheeling on the countershaft and always driven by M3. In 3rd gear the C4 slider moves right and locks it.</t>
  </si>
  <si>
    <t xml:space="preserve">Teeth: 29 T, module 2; Pair: M3 20 : C3 29 = 1.450; Type: Freewheeling, dog windows</t>
  </si>
  <si>
    <t xml:space="preserve">C4, countershaft 4th gear (slider)</t>
  </si>
  <si>
    <t xml:space="preserve">26 teeth, splined to the countershaft with dogs on both faces. Sliding left it locks C2 for 2nd gear, sliding right it locks C3 for 3rd. As a plain gear it is driven by M4 in 4th.</t>
  </si>
  <si>
    <t xml:space="preserve">Teeth: 26 T, module 2; Selects: 2nd (C2) and 3rd (C3); Fork: Countershaft fork, right</t>
  </si>
  <si>
    <t xml:space="preserve">C2, countershaft 2nd gear</t>
  </si>
  <si>
    <t xml:space="preserve">32 teeth, freewheeling on the countershaft and always driven by M2. In 2nd gear the C4 slider moves left and locks it.</t>
  </si>
  <si>
    <t xml:space="preserve">Teeth: 32 T, module 2; Pair: M2 17 : C2 32 = 1.882; Type: Freewheeling, dog windows</t>
  </si>
  <si>
    <t xml:space="preserve">drum</t>
  </si>
  <si>
    <t xml:space="preserve">Shift drum</t>
  </si>
  <si>
    <t xml:space="preserve">Gear selection</t>
  </si>
  <si>
    <t xml:space="preserve">A drum with three channels cut around it. A pin on each shift fork rides in one channel, so as the drum turns the channels push the forks sideways. The channel shapes decide which dog clutch moves at each drum position and make sure each one returns to neutral before the next engages.</t>
  </si>
  <si>
    <t xml:space="preserve">Positions: 1, N, 2, 3, 4, 5; Step: 60° per gear, 30° from 1st to neutral; Channels: 3</t>
  </si>
  <si>
    <t xml:space="preserve">0, -150, -40</t>
  </si>
  <si>
    <t xml:space="preserve">stopper</t>
  </si>
  <si>
    <t xml:space="preserve">Star cam and stopper arm</t>
  </si>
  <si>
    <t xml:space="preserve">The star plate on the end of the drum has a valley for every gear. A spring-loaded roller on the stopper arm drops into the valleys and holds the drum exactly in place. A roller cannot rest on a ridge, so the drum can never stop between gears. The one exception is the ridge between 1st and 2nd, which is ground flat so the roller can rest there: that flat is neutral, which is why it sits half a click between 1st and 2nd.</t>
  </si>
  <si>
    <t xml:space="preserve">Valleys: 5 gears plus one spare; Neutral: Ground-flat ridge between 1st and 2nd; Pins: 6, for the ratchet pawl</t>
  </si>
  <si>
    <t xml:space="preserve">60, -150, -40</t>
  </si>
  <si>
    <t xml:space="preserve">forkC5</t>
  </si>
  <si>
    <t xml:space="preserve">Countershaft fork, 1st</t>
  </si>
  <si>
    <t xml:space="preserve">Sits in the groove of the C5 slider. Its channel moves it only once, to push C5 against C1 for 1st gear.</t>
  </si>
  <si>
    <t xml:space="preserve">Travel: ±5 mm (drawn); Rides on: Fork shaft; Wear check: Claw thickness and pin</t>
  </si>
  <si>
    <t xml:space="preserve">0, -115, -80</t>
  </si>
  <si>
    <t xml:space="preserve">forkC4</t>
  </si>
  <si>
    <t xml:space="preserve">Countershaft fork, 2nd/3rd</t>
  </si>
  <si>
    <t xml:space="preserve">Sits in the groove of the C4 slider. Its channel moves it left for 2nd gear and right for 3rd, returning through the middle in between.</t>
  </si>
  <si>
    <t xml:space="preserve">forkM3</t>
  </si>
  <si>
    <t xml:space="preserve">Mainshaft fork</t>
  </si>
  <si>
    <t xml:space="preserve">Sits in the groove of the M3 slider on the mainshaft. Its pin rides in the drum's right-hand channel and moves M3 left for 4th and right for 5th.</t>
  </si>
  <si>
    <t xml:space="preserve">0, -95, -30</t>
  </si>
  <si>
    <t xml:space="preserve">forkshafts</t>
  </si>
  <si>
    <t xml:space="preserve">Fork shafts</t>
  </si>
  <si>
    <t xml:space="preserve">Plain ground shafts fixed in the crankcase. The forks slide along them, steered only by their pins in the drum channels.</t>
  </si>
  <si>
    <t xml:space="preserve">Count: 2</t>
  </si>
  <si>
    <t xml:space="preserve">0, -105, -55</t>
  </si>
  <si>
    <t xml:space="preserve">shiftspindle</t>
  </si>
  <si>
    <t xml:space="preserve">Gearshift spindle, pedal and ratchet</t>
  </si>
  <si>
    <t xml:space="preserve">The gear pedal turns this spindle a few degrees. Its ratchet arm on the right catches a pin on the star plate and rotates the drum one step, then a centring spring returns the spindle and pedal for the next shift. The pedal always comes back to the same place, which is why this is called a return shift.</t>
  </si>
  <si>
    <t xml:space="preserve">Pattern: 1 down, 4 up (1-N-2-3-4-5); Drum step: 60° per click</t>
  </si>
  <si>
    <t xml:space="preserve">0, -170, 0</t>
  </si>
  <si>
    <t xml:space="preserve">nswitch</t>
  </si>
  <si>
    <t xml:space="preserve">Neutral switch</t>
  </si>
  <si>
    <t xml:space="preserve">A contact screwed into the crankcase opposite the end of the drum. In neutral a pin on the drum touches it and earths the green neutral lamp on the dashboard. The lamp here lights when the drum reaches neutral.</t>
  </si>
  <si>
    <t xml:space="preserve">Wire: Light green / red; Closes in: Neutral only</t>
  </si>
  <si>
    <t xml:space="preserve">-60, -150, -40</t>
  </si>
  <si>
    <t xml:space="preserve">sprocket</t>
  </si>
  <si>
    <t xml:space="preserve">14 teeth, on the left end of the countershaft outside the crankcase. It drives the rear sprocket through a 428 chain. Changing it by one tooth changes overall gearing by about 7 percent.</t>
  </si>
  <si>
    <t xml:space="preserve">Teeth: 14 T; Chain: 428 (12.7 mm pitch shown as 15.9 mm 520 equivalent); Rear sprocket: 43 T, ratio 3.071</t>
  </si>
  <si>
    <t xml:space="preserve">-60, -80, -110</t>
  </si>
  <si>
    <t xml:space="preserve">chain</t>
  </si>
  <si>
    <t xml:space="preserve">Drive chain</t>
  </si>
  <si>
    <t xml:space="preserve">Carries power from the front sprocket to the rear wheel. The top run is the tight side, pulled forward by the front sprocket. Only a short length is drawn here.</t>
  </si>
  <si>
    <t xml:space="preserve">Pitch: 15.875 mm; Adjust: 20 to 30 mm slack, checked mid-run</t>
  </si>
</sst>
</file>

<file path=xl/styles.xml><?xml version="1.0" encoding="utf-8"?>
<styleSheet xmlns="http://schemas.openxmlformats.org/spreadsheetml/2006/main">
  <numFmts count="4">
    <numFmt numFmtId="164" formatCode="General"/>
    <numFmt numFmtId="165" formatCode="0.000"/>
    <numFmt numFmtId="166" formatCode="0.0"/>
    <numFmt numFmtId="167" formatCode="0.00"/>
  </numFmts>
  <fonts count="7">
    <font>
      <sz val="11"/>
      <color theme="1"/>
      <name val="Calibri"/>
      <family val="2"/>
      <charset val="1"/>
    </font>
    <font>
      <sz val="10"/>
      <name val="Arial"/>
      <family val="0"/>
    </font>
    <font>
      <sz val="10"/>
      <name val="Arial"/>
      <family val="0"/>
    </font>
    <font>
      <sz val="10"/>
      <name val="Arial"/>
      <family val="0"/>
    </font>
    <font>
      <b val="true"/>
      <sz val="10"/>
      <name val="Arial"/>
      <family val="0"/>
      <charset val="1"/>
    </font>
    <font>
      <sz val="10"/>
      <name val="Arial"/>
      <family val="0"/>
      <charset val="1"/>
    </font>
    <font>
      <sz val="10"/>
      <color rgb="FF0000FF"/>
      <name val="Arial"/>
      <family val="0"/>
      <charset val="1"/>
    </font>
  </fonts>
  <fills count="3">
    <fill>
      <patternFill patternType="none"/>
    </fill>
    <fill>
      <patternFill patternType="gray125"/>
    </fill>
    <fill>
      <patternFill patternType="solid">
        <fgColor rgb="FFFFFF00"/>
        <bgColor rgb="FFFFFF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5" fontId="5" fillId="0" borderId="0" xfId="0" applyFont="true" applyBorder="false" applyAlignment="true" applyProtection="false">
      <alignment horizontal="general" vertical="bottom" textRotation="0" wrapText="false" indent="0" shrinkToFit="false"/>
      <protection locked="true" hidden="false"/>
    </xf>
    <xf numFmtId="166" fontId="5" fillId="0" borderId="0" xfId="0" applyFont="true" applyBorder="false" applyAlignment="true" applyProtection="false">
      <alignment horizontal="general" vertical="bottom" textRotation="0" wrapText="false" indent="0" shrinkToFit="false"/>
      <protection locked="true" hidden="false"/>
    </xf>
    <xf numFmtId="167" fontId="5"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2"/>
    <col collapsed="false" customWidth="true" hidden="false" outlineLevel="0" max="2" min="2" style="1" width="14"/>
    <col collapsed="false" customWidth="true" hidden="false" outlineLevel="0" max="3" min="3" style="1" width="30"/>
  </cols>
  <sheetData>
    <row r="1" customFormat="false" ht="15" hidden="false" customHeight="true" outlineLevel="0" collapsed="false">
      <c r="A1" s="2" t="s">
        <v>0</v>
      </c>
      <c r="B1" s="3"/>
      <c r="C1" s="3"/>
    </row>
    <row r="2" customFormat="false" ht="15" hidden="false" customHeight="true" outlineLevel="0" collapsed="false">
      <c r="A2" s="3"/>
      <c r="B2" s="3"/>
      <c r="C2" s="3"/>
    </row>
    <row r="3" customFormat="false" ht="15" hidden="false" customHeight="true" outlineLevel="0" collapsed="false">
      <c r="A3" s="2" t="s">
        <v>1</v>
      </c>
      <c r="B3" s="2" t="s">
        <v>2</v>
      </c>
      <c r="C3" s="2" t="s">
        <v>3</v>
      </c>
    </row>
    <row r="4" customFormat="false" ht="15" hidden="false" customHeight="true" outlineLevel="0" collapsed="false">
      <c r="A4" s="3" t="s">
        <v>4</v>
      </c>
      <c r="B4" s="4" t="n">
        <v>18</v>
      </c>
      <c r="C4" s="3" t="s">
        <v>5</v>
      </c>
    </row>
    <row r="5" customFormat="false" ht="15" hidden="false" customHeight="true" outlineLevel="0" collapsed="false">
      <c r="A5" s="3" t="s">
        <v>6</v>
      </c>
      <c r="B5" s="4" t="n">
        <v>67</v>
      </c>
      <c r="C5" s="3" t="s">
        <v>5</v>
      </c>
    </row>
    <row r="6" customFormat="false" ht="15" hidden="false" customHeight="true" outlineLevel="0" collapsed="false">
      <c r="A6" s="3" t="s">
        <v>7</v>
      </c>
      <c r="B6" s="4" t="n">
        <v>14</v>
      </c>
      <c r="C6" s="3" t="s">
        <v>5</v>
      </c>
    </row>
    <row r="7" customFormat="false" ht="15" hidden="false" customHeight="true" outlineLevel="0" collapsed="false">
      <c r="A7" s="3" t="s">
        <v>8</v>
      </c>
      <c r="B7" s="4" t="n">
        <v>43</v>
      </c>
      <c r="C7" s="3" t="s">
        <v>5</v>
      </c>
    </row>
    <row r="8" customFormat="false" ht="15" hidden="false" customHeight="true" outlineLevel="0" collapsed="false">
      <c r="A8" s="3" t="s">
        <v>9</v>
      </c>
      <c r="B8" s="4" t="n">
        <v>1.95</v>
      </c>
      <c r="C8" s="3" t="s">
        <v>10</v>
      </c>
    </row>
    <row r="9" customFormat="false" ht="15" hidden="false" customHeight="true" outlineLevel="0" collapsed="false">
      <c r="A9" s="3" t="s">
        <v>11</v>
      </c>
      <c r="B9" s="4" t="n">
        <v>8000</v>
      </c>
      <c r="C9" s="3" t="s">
        <v>12</v>
      </c>
    </row>
    <row r="10" customFormat="false" ht="15" hidden="false" customHeight="true" outlineLevel="0" collapsed="false">
      <c r="A10" s="3" t="s">
        <v>13</v>
      </c>
      <c r="B10" s="4" t="n">
        <v>2</v>
      </c>
      <c r="C10" s="3" t="s">
        <v>5</v>
      </c>
    </row>
    <row r="11" customFormat="false" ht="15" hidden="false" customHeight="true" outlineLevel="0" collapsed="false">
      <c r="A11" s="3" t="s">
        <v>14</v>
      </c>
      <c r="B11" s="4" t="n">
        <v>1.75</v>
      </c>
      <c r="C11" s="3" t="s">
        <v>5</v>
      </c>
    </row>
    <row r="12" customFormat="false" ht="15" hidden="false" customHeight="true" outlineLevel="0" collapsed="false">
      <c r="A12" s="3" t="s">
        <v>15</v>
      </c>
      <c r="B12" s="4" t="n">
        <v>56.5</v>
      </c>
      <c r="C12" s="3" t="s">
        <v>5</v>
      </c>
    </row>
    <row r="13" customFormat="false" ht="15" hidden="false" customHeight="true" outlineLevel="0" collapsed="false">
      <c r="A13" s="3" t="s">
        <v>16</v>
      </c>
      <c r="B13" s="4" t="n">
        <v>49.5</v>
      </c>
      <c r="C13" s="3" t="s">
        <v>5</v>
      </c>
    </row>
    <row r="14" customFormat="false" ht="15" hidden="false" customHeight="true" outlineLevel="0" collapsed="false">
      <c r="A14" s="3" t="s">
        <v>17</v>
      </c>
      <c r="B14" s="4" t="n">
        <v>100</v>
      </c>
      <c r="C14" s="3" t="s">
        <v>5</v>
      </c>
    </row>
    <row r="15" customFormat="false" ht="15" hidden="false" customHeight="true" outlineLevel="0" collapsed="false">
      <c r="A15" s="3"/>
      <c r="B15" s="3"/>
      <c r="C15" s="3"/>
    </row>
    <row r="16" customFormat="false" ht="15" hidden="false" customHeight="true" outlineLevel="0" collapsed="false">
      <c r="A16" s="2" t="s">
        <v>18</v>
      </c>
      <c r="B16" s="3"/>
      <c r="C16" s="3"/>
    </row>
    <row r="17" customFormat="false" ht="15" hidden="false" customHeight="true" outlineLevel="0" collapsed="false">
      <c r="A17" s="3" t="s">
        <v>19</v>
      </c>
      <c r="B17" s="3" t="n">
        <f aca="false">B5/B4</f>
        <v>3.72222222222222</v>
      </c>
      <c r="C17" s="3"/>
    </row>
    <row r="18" customFormat="false" ht="15" hidden="false" customHeight="true" outlineLevel="0" collapsed="false">
      <c r="A18" s="3" t="s">
        <v>20</v>
      </c>
      <c r="B18" s="3" t="n">
        <f aca="false">B7/B6</f>
        <v>3.07142857142857</v>
      </c>
      <c r="C18" s="3"/>
    </row>
    <row r="19" customFormat="false" ht="15" hidden="false" customHeight="true" outlineLevel="0" collapsed="false">
      <c r="A19" s="3" t="s">
        <v>21</v>
      </c>
      <c r="B19" s="3" t="n">
        <f aca="false">PI()/4*B12^2*B13/1000</f>
        <v>124.105770711722</v>
      </c>
      <c r="C19" s="3"/>
    </row>
    <row r="20" customFormat="false" ht="15" hidden="false" customHeight="true" outlineLevel="0" collapsed="false">
      <c r="A20" s="3" t="s">
        <v>22</v>
      </c>
      <c r="B20" s="3" t="n">
        <f aca="false">B13/2</f>
        <v>24.75</v>
      </c>
      <c r="C20" s="3"/>
    </row>
    <row r="21" customFormat="false" ht="15" hidden="false" customHeight="true" outlineLevel="0" collapsed="false">
      <c r="A21" s="3" t="s">
        <v>23</v>
      </c>
      <c r="B21" s="3" t="n">
        <f aca="false">B14/B20</f>
        <v>4.04040404040404</v>
      </c>
      <c r="C21" s="3"/>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3" min="2" style="1" width="10"/>
    <col collapsed="false" customWidth="true" hidden="false" outlineLevel="0" max="4" min="4" style="1" width="22"/>
    <col collapsed="false" customWidth="true" hidden="false" outlineLevel="0" max="6" min="5" style="1" width="12"/>
    <col collapsed="false" customWidth="true" hidden="false" outlineLevel="0" max="7" min="7" style="1" width="16"/>
    <col collapsed="false" customWidth="true" hidden="false" outlineLevel="0" max="8" min="8" style="1" width="11"/>
    <col collapsed="false" customWidth="true" hidden="false" outlineLevel="0" max="9" min="9" style="1" width="12"/>
    <col collapsed="false" customWidth="true" hidden="false" outlineLevel="0" max="10" min="10" style="1" width="14"/>
    <col collapsed="false" customWidth="true" hidden="false" outlineLevel="0" max="11" min="11" style="1" width="12"/>
    <col collapsed="false" customWidth="true" hidden="false" outlineLevel="0" max="12" min="12" style="1" width="16"/>
    <col collapsed="false" customWidth="true" hidden="false" outlineLevel="0" max="13" min="13" style="1" width="26"/>
  </cols>
  <sheetData>
    <row r="1" customFormat="false" ht="15" hidden="false" customHeight="true" outlineLevel="0" collapsed="false">
      <c r="A1" s="2" t="s">
        <v>24</v>
      </c>
      <c r="B1" s="2" t="s">
        <v>25</v>
      </c>
      <c r="C1" s="2" t="s">
        <v>26</v>
      </c>
      <c r="D1" s="2" t="s">
        <v>27</v>
      </c>
      <c r="E1" s="2" t="s">
        <v>28</v>
      </c>
      <c r="F1" s="2" t="s">
        <v>29</v>
      </c>
      <c r="G1" s="2" t="s">
        <v>30</v>
      </c>
      <c r="H1" s="2" t="s">
        <v>31</v>
      </c>
      <c r="I1" s="2" t="s">
        <v>32</v>
      </c>
      <c r="J1" s="2" t="s">
        <v>33</v>
      </c>
      <c r="K1" s="2" t="s">
        <v>34</v>
      </c>
      <c r="L1" s="2" t="s">
        <v>35</v>
      </c>
      <c r="M1" s="2" t="s">
        <v>36</v>
      </c>
    </row>
    <row r="2" customFormat="false" ht="15" hidden="false" customHeight="true" outlineLevel="0" collapsed="false">
      <c r="A2" s="3" t="s">
        <v>37</v>
      </c>
      <c r="B2" s="3" t="s">
        <v>38</v>
      </c>
      <c r="C2" s="5" t="n">
        <v>13</v>
      </c>
      <c r="D2" s="3" t="s">
        <v>39</v>
      </c>
      <c r="E2" s="3" t="s">
        <v>40</v>
      </c>
      <c r="F2" s="5" t="n">
        <v>36</v>
      </c>
      <c r="G2" s="3" t="s">
        <v>41</v>
      </c>
      <c r="H2" s="6" t="n">
        <f aca="false">F2/C2</f>
        <v>2.76923076923077</v>
      </c>
      <c r="I2" s="6" t="n">
        <f aca="false">Inputs!$B$17*H2*Inputs!$B$18</f>
        <v>31.6593406593407</v>
      </c>
      <c r="J2" s="7" t="n">
        <f aca="false">Inputs!$B$9/I2</f>
        <v>252.690038181187</v>
      </c>
      <c r="K2" s="7" t="n">
        <f aca="false">J2*Inputs!$B$8*60/1000</f>
        <v>29.5647344671989</v>
      </c>
      <c r="L2" s="7" t="n">
        <f aca="false">Inputs!$B$10*(C2+F2)/2</f>
        <v>49</v>
      </c>
      <c r="M2" s="3" t="s">
        <v>42</v>
      </c>
    </row>
    <row r="3" customFormat="false" ht="15" hidden="false" customHeight="true" outlineLevel="0" collapsed="false">
      <c r="A3" s="3" t="s">
        <v>43</v>
      </c>
      <c r="B3" s="3" t="s">
        <v>44</v>
      </c>
      <c r="C3" s="5" t="n">
        <v>17</v>
      </c>
      <c r="D3" s="3" t="s">
        <v>45</v>
      </c>
      <c r="E3" s="3" t="s">
        <v>46</v>
      </c>
      <c r="F3" s="5" t="n">
        <v>32</v>
      </c>
      <c r="G3" s="3" t="s">
        <v>41</v>
      </c>
      <c r="H3" s="6" t="n">
        <f aca="false">F3/C3</f>
        <v>1.88235294117647</v>
      </c>
      <c r="I3" s="6" t="n">
        <f aca="false">Inputs!$B$17*H3*Inputs!$B$18</f>
        <v>21.5200746965453</v>
      </c>
      <c r="J3" s="7" t="n">
        <f aca="false">Inputs!$B$9/I3</f>
        <v>371.745921555016</v>
      </c>
      <c r="K3" s="7" t="n">
        <f aca="false">J3*Inputs!$B$8*60/1000</f>
        <v>43.4942728219368</v>
      </c>
      <c r="L3" s="7" t="n">
        <f aca="false">Inputs!$B$10*(C3+F3)/2</f>
        <v>49</v>
      </c>
      <c r="M3" s="3" t="s">
        <v>47</v>
      </c>
    </row>
    <row r="4" customFormat="false" ht="15" hidden="false" customHeight="true" outlineLevel="0" collapsed="false">
      <c r="A4" s="3" t="s">
        <v>48</v>
      </c>
      <c r="B4" s="3" t="s">
        <v>49</v>
      </c>
      <c r="C4" s="5" t="n">
        <v>20</v>
      </c>
      <c r="D4" s="3" t="s">
        <v>50</v>
      </c>
      <c r="E4" s="3" t="s">
        <v>51</v>
      </c>
      <c r="F4" s="5" t="n">
        <v>29</v>
      </c>
      <c r="G4" s="3" t="s">
        <v>41</v>
      </c>
      <c r="H4" s="6" t="n">
        <f aca="false">F4/C4</f>
        <v>1.45</v>
      </c>
      <c r="I4" s="6" t="n">
        <f aca="false">Inputs!$B$17*H4*Inputs!$B$18</f>
        <v>16.5771825396825</v>
      </c>
      <c r="J4" s="7" t="n">
        <f aca="false">Inputs!$B$9/I4</f>
        <v>482.591054351339</v>
      </c>
      <c r="K4" s="7" t="n">
        <f aca="false">J4*Inputs!$B$8*60/1000</f>
        <v>56.4631533591066</v>
      </c>
      <c r="L4" s="7" t="n">
        <f aca="false">Inputs!$B$10*(C4+F4)/2</f>
        <v>49</v>
      </c>
      <c r="M4" s="3" t="s">
        <v>52</v>
      </c>
    </row>
    <row r="5" customFormat="false" ht="15" hidden="false" customHeight="true" outlineLevel="0" collapsed="false">
      <c r="A5" s="3" t="s">
        <v>53</v>
      </c>
      <c r="B5" s="3" t="s">
        <v>54</v>
      </c>
      <c r="C5" s="5" t="n">
        <v>23</v>
      </c>
      <c r="D5" s="3" t="s">
        <v>41</v>
      </c>
      <c r="E5" s="3" t="s">
        <v>55</v>
      </c>
      <c r="F5" s="5" t="n">
        <v>26</v>
      </c>
      <c r="G5" s="3" t="s">
        <v>50</v>
      </c>
      <c r="H5" s="6" t="n">
        <f aca="false">F5/C5</f>
        <v>1.1304347826087</v>
      </c>
      <c r="I5" s="6" t="n">
        <f aca="false">Inputs!$B$17*H5*Inputs!$B$18</f>
        <v>12.923740510697</v>
      </c>
      <c r="J5" s="7" t="n">
        <f aca="false">Inputs!$B$9/I5</f>
        <v>619.015833177583</v>
      </c>
      <c r="K5" s="7" t="n">
        <f aca="false">J5*Inputs!$B$8*60/1000</f>
        <v>72.4248524817772</v>
      </c>
      <c r="L5" s="7" t="n">
        <f aca="false">Inputs!$B$10*(C5+F5)/2</f>
        <v>49</v>
      </c>
      <c r="M5" s="3" t="s">
        <v>56</v>
      </c>
    </row>
    <row r="6" customFormat="false" ht="15" hidden="false" customHeight="true" outlineLevel="0" collapsed="false">
      <c r="A6" s="3" t="s">
        <v>57</v>
      </c>
      <c r="B6" s="3" t="s">
        <v>58</v>
      </c>
      <c r="C6" s="5" t="n">
        <v>25</v>
      </c>
      <c r="D6" s="3" t="s">
        <v>41</v>
      </c>
      <c r="E6" s="3" t="s">
        <v>59</v>
      </c>
      <c r="F6" s="5" t="n">
        <v>24</v>
      </c>
      <c r="G6" s="3" t="s">
        <v>50</v>
      </c>
      <c r="H6" s="6" t="n">
        <f aca="false">F6/C6</f>
        <v>0.96</v>
      </c>
      <c r="I6" s="6" t="n">
        <f aca="false">Inputs!$B$17*H6*Inputs!$B$18</f>
        <v>10.9752380952381</v>
      </c>
      <c r="J6" s="7" t="n">
        <f aca="false">Inputs!$B$9/I6</f>
        <v>728.913571676501</v>
      </c>
      <c r="K6" s="7" t="n">
        <f aca="false">J6*Inputs!$B$8*60/1000</f>
        <v>85.2828878861506</v>
      </c>
      <c r="L6" s="7" t="n">
        <f aca="false">Inputs!$B$10*(C6+F6)/2</f>
        <v>49</v>
      </c>
      <c r="M6" s="3" t="s">
        <v>60</v>
      </c>
    </row>
    <row r="7" customFormat="false" ht="15" hidden="false" customHeight="true" outlineLevel="0" collapsed="false">
      <c r="A7" s="3"/>
      <c r="B7" s="3"/>
      <c r="C7" s="3"/>
      <c r="D7" s="3"/>
      <c r="E7" s="3"/>
      <c r="F7" s="3"/>
      <c r="G7" s="3"/>
      <c r="H7" s="3"/>
      <c r="I7" s="3"/>
      <c r="J7" s="3"/>
      <c r="K7" s="3"/>
      <c r="L7" s="3"/>
      <c r="M7" s="3"/>
    </row>
    <row r="8" customFormat="false" ht="15" hidden="false" customHeight="true" outlineLevel="0" collapsed="false">
      <c r="A8" s="3" t="s">
        <v>61</v>
      </c>
      <c r="B8" s="3"/>
      <c r="C8" s="3"/>
      <c r="D8" s="3"/>
      <c r="E8" s="3"/>
      <c r="F8" s="3"/>
      <c r="G8" s="3"/>
      <c r="H8" s="3"/>
      <c r="I8" s="3"/>
      <c r="J8" s="3"/>
      <c r="K8" s="3"/>
      <c r="L8" s="3"/>
      <c r="M8" s="3"/>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2" min="2" style="1" width="22"/>
    <col collapsed="false" customWidth="true" hidden="false" outlineLevel="0" max="3" min="3" style="1" width="12"/>
    <col collapsed="false" customWidth="true" hidden="false" outlineLevel="0" max="4" min="4" style="1" width="24"/>
    <col collapsed="false" customWidth="true" hidden="false" outlineLevel="0" max="5" min="5" style="1" width="12"/>
    <col collapsed="false" customWidth="true" hidden="false" outlineLevel="0" max="6" min="6" style="1" width="11"/>
    <col collapsed="false" customWidth="true" hidden="false" outlineLevel="0" max="7" min="7" style="1" width="16"/>
    <col collapsed="false" customWidth="true" hidden="false" outlineLevel="0" max="8" min="8" style="1" width="48"/>
  </cols>
  <sheetData>
    <row r="1" customFormat="false" ht="15" hidden="false" customHeight="true" outlineLevel="0" collapsed="false">
      <c r="A1" s="2" t="s">
        <v>62</v>
      </c>
      <c r="B1" s="2" t="s">
        <v>63</v>
      </c>
      <c r="C1" s="2" t="s">
        <v>64</v>
      </c>
      <c r="D1" s="2" t="s">
        <v>65</v>
      </c>
      <c r="E1" s="2" t="s">
        <v>66</v>
      </c>
      <c r="F1" s="2" t="s">
        <v>67</v>
      </c>
      <c r="G1" s="2" t="s">
        <v>68</v>
      </c>
      <c r="H1" s="2" t="s">
        <v>69</v>
      </c>
    </row>
    <row r="2" customFormat="false" ht="15" hidden="false" customHeight="true" outlineLevel="0" collapsed="false">
      <c r="A2" s="3" t="s">
        <v>70</v>
      </c>
      <c r="B2" s="3" t="s">
        <v>71</v>
      </c>
      <c r="C2" s="5" t="n">
        <v>18</v>
      </c>
      <c r="D2" s="3" t="s">
        <v>72</v>
      </c>
      <c r="E2" s="5" t="n">
        <v>67</v>
      </c>
      <c r="F2" s="6" t="n">
        <f aca="false">E2/C2</f>
        <v>3.72222222222222</v>
      </c>
      <c r="G2" s="3" t="s">
        <v>73</v>
      </c>
      <c r="H2" s="3" t="s">
        <v>74</v>
      </c>
    </row>
    <row r="3" customFormat="false" ht="15" hidden="false" customHeight="true" outlineLevel="0" collapsed="false">
      <c r="A3" s="3" t="s">
        <v>75</v>
      </c>
      <c r="B3" s="3" t="s">
        <v>76</v>
      </c>
      <c r="C3" s="5" t="n">
        <v>16</v>
      </c>
      <c r="D3" s="3" t="s">
        <v>77</v>
      </c>
      <c r="E3" s="5" t="n">
        <v>32</v>
      </c>
      <c r="F3" s="6" t="n">
        <f aca="false">E3/C3</f>
        <v>2</v>
      </c>
      <c r="G3" s="3" t="s">
        <v>78</v>
      </c>
      <c r="H3" s="3" t="s">
        <v>79</v>
      </c>
    </row>
    <row r="4" customFormat="false" ht="15" hidden="false" customHeight="true" outlineLevel="0" collapsed="false">
      <c r="A4" s="3" t="s">
        <v>80</v>
      </c>
      <c r="B4" s="3" t="s">
        <v>81</v>
      </c>
      <c r="C4" s="5" t="n">
        <v>28</v>
      </c>
      <c r="D4" s="3" t="s">
        <v>82</v>
      </c>
      <c r="E4" s="5" t="n">
        <v>28</v>
      </c>
      <c r="F4" s="6" t="n">
        <f aca="false">E4/C4</f>
        <v>1</v>
      </c>
      <c r="G4" s="3" t="s">
        <v>73</v>
      </c>
      <c r="H4" s="3" t="s">
        <v>83</v>
      </c>
    </row>
    <row r="5" customFormat="false" ht="15" hidden="false" customHeight="true" outlineLevel="0" collapsed="false">
      <c r="A5" s="3" t="s">
        <v>84</v>
      </c>
      <c r="B5" s="3" t="s">
        <v>85</v>
      </c>
      <c r="C5" s="5" t="n">
        <v>10</v>
      </c>
      <c r="D5" s="3" t="s">
        <v>86</v>
      </c>
      <c r="E5" s="5" t="n">
        <v>42</v>
      </c>
      <c r="F5" s="6" t="n">
        <f aca="false">E5/C5</f>
        <v>4.2</v>
      </c>
      <c r="G5" s="3" t="s">
        <v>87</v>
      </c>
      <c r="H5" s="3" t="s">
        <v>88</v>
      </c>
    </row>
    <row r="6" customFormat="false" ht="15" hidden="false" customHeight="true" outlineLevel="0" collapsed="false">
      <c r="A6" s="3" t="s">
        <v>89</v>
      </c>
      <c r="B6" s="3" t="s">
        <v>90</v>
      </c>
      <c r="C6" s="5" t="n">
        <v>14</v>
      </c>
      <c r="D6" s="3" t="s">
        <v>91</v>
      </c>
      <c r="E6" s="5" t="n">
        <v>46</v>
      </c>
      <c r="F6" s="6" t="n">
        <f aca="false">E6/C6</f>
        <v>3.28571428571429</v>
      </c>
      <c r="G6" s="3" t="s">
        <v>87</v>
      </c>
      <c r="H6" s="3" t="s">
        <v>92</v>
      </c>
    </row>
    <row r="7" customFormat="false" ht="15" hidden="false" customHeight="true" outlineLevel="0" collapsed="false">
      <c r="A7" s="3" t="s">
        <v>93</v>
      </c>
      <c r="B7" s="3" t="s">
        <v>94</v>
      </c>
      <c r="C7" s="5" t="n">
        <v>30</v>
      </c>
      <c r="D7" s="3" t="s">
        <v>95</v>
      </c>
      <c r="E7" s="5" t="n">
        <v>22</v>
      </c>
      <c r="F7" s="6" t="n">
        <f aca="false">E7/C7</f>
        <v>0.733333333333333</v>
      </c>
      <c r="G7" s="3" t="s">
        <v>96</v>
      </c>
      <c r="H7" s="3" t="s">
        <v>97</v>
      </c>
    </row>
    <row r="8" customFormat="false" ht="15" hidden="false" customHeight="true" outlineLevel="0" collapsed="false">
      <c r="A8" s="3" t="s">
        <v>98</v>
      </c>
      <c r="B8" s="3" t="s">
        <v>99</v>
      </c>
      <c r="C8" s="5" t="n">
        <v>14</v>
      </c>
      <c r="D8" s="3" t="s">
        <v>100</v>
      </c>
      <c r="E8" s="5" t="n">
        <v>43</v>
      </c>
      <c r="F8" s="6" t="n">
        <f aca="false">E8/C8</f>
        <v>3.07142857142857</v>
      </c>
      <c r="G8" s="3" t="s">
        <v>101</v>
      </c>
      <c r="H8" s="3" t="s">
        <v>102</v>
      </c>
    </row>
    <row r="9" customFormat="false" ht="15" hidden="false" customHeight="true" outlineLevel="0" collapsed="false">
      <c r="A9" s="3"/>
      <c r="B9" s="3"/>
      <c r="C9" s="3"/>
      <c r="D9" s="3"/>
      <c r="E9" s="3"/>
      <c r="F9" s="3"/>
      <c r="G9" s="3"/>
      <c r="H9" s="3"/>
    </row>
    <row r="10" customFormat="false" ht="15" hidden="false" customHeight="true" outlineLevel="0" collapsed="false">
      <c r="A10" s="3" t="s">
        <v>103</v>
      </c>
      <c r="B10" s="3"/>
      <c r="C10" s="3"/>
      <c r="D10" s="3"/>
      <c r="E10" s="3"/>
      <c r="F10" s="8" t="n">
        <f aca="false">F5*F6</f>
        <v>13.8</v>
      </c>
      <c r="G10" s="3"/>
      <c r="H10" s="3"/>
    </row>
    <row r="11" customFormat="false" ht="15" hidden="false" customHeight="true" outlineLevel="0" collapsed="false">
      <c r="A11" s="3" t="s">
        <v>104</v>
      </c>
      <c r="B11" s="3"/>
      <c r="C11" s="3"/>
      <c r="D11" s="3"/>
      <c r="E11" s="3"/>
      <c r="F11" s="8" t="n">
        <f aca="false">(C7/E7)*(E2/C2)</f>
        <v>5.07575757575758</v>
      </c>
      <c r="G11" s="3"/>
      <c r="H11" s="3"/>
    </row>
    <row r="12" customFormat="false" ht="15" hidden="false" customHeight="true" outlineLevel="0" collapsed="false">
      <c r="A12" s="3" t="s">
        <v>105</v>
      </c>
      <c r="B12" s="3"/>
      <c r="C12" s="3"/>
      <c r="D12" s="3"/>
      <c r="E12" s="3"/>
      <c r="F12" s="8" t="n">
        <f aca="false">F11*105/360</f>
        <v>1.48042929292929</v>
      </c>
      <c r="G12" s="3"/>
      <c r="H12" s="3"/>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16"/>
    <col collapsed="false" customWidth="true" hidden="false" outlineLevel="0" max="5" min="3" style="1" width="18"/>
    <col collapsed="false" customWidth="true" hidden="false" outlineLevel="0" max="6" min="6" style="1" width="14"/>
    <col collapsed="false" customWidth="true" hidden="false" outlineLevel="0" max="7" min="7" style="1" width="36"/>
  </cols>
  <sheetData>
    <row r="1" customFormat="false" ht="15" hidden="false" customHeight="true" outlineLevel="0" collapsed="false">
      <c r="A1" s="2" t="s">
        <v>106</v>
      </c>
      <c r="B1" s="2" t="s">
        <v>107</v>
      </c>
      <c r="C1" s="2" t="s">
        <v>108</v>
      </c>
      <c r="D1" s="2" t="s">
        <v>109</v>
      </c>
      <c r="E1" s="2" t="s">
        <v>110</v>
      </c>
      <c r="F1" s="2" t="s">
        <v>111</v>
      </c>
      <c r="G1" s="2" t="s">
        <v>112</v>
      </c>
    </row>
    <row r="2" customFormat="false" ht="15" hidden="false" customHeight="true" outlineLevel="0" collapsed="false">
      <c r="A2" s="3" t="s">
        <v>37</v>
      </c>
      <c r="B2" s="3" t="n">
        <v>0</v>
      </c>
      <c r="C2" s="3" t="n">
        <v>5</v>
      </c>
      <c r="D2" s="3" t="n">
        <v>0</v>
      </c>
      <c r="E2" s="3" t="n">
        <v>0</v>
      </c>
      <c r="F2" s="3" t="s">
        <v>113</v>
      </c>
      <c r="G2" s="3" t="s">
        <v>114</v>
      </c>
    </row>
    <row r="3" customFormat="false" ht="15" hidden="false" customHeight="true" outlineLevel="0" collapsed="false">
      <c r="A3" s="3" t="s">
        <v>115</v>
      </c>
      <c r="B3" s="3" t="n">
        <v>30</v>
      </c>
      <c r="C3" s="3" t="n">
        <v>0</v>
      </c>
      <c r="D3" s="3" t="n">
        <v>0</v>
      </c>
      <c r="E3" s="3" t="n">
        <v>0</v>
      </c>
      <c r="F3" s="3" t="s">
        <v>116</v>
      </c>
      <c r="G3" s="3" t="s">
        <v>117</v>
      </c>
    </row>
    <row r="4" customFormat="false" ht="15" hidden="false" customHeight="true" outlineLevel="0" collapsed="false">
      <c r="A4" s="3" t="s">
        <v>43</v>
      </c>
      <c r="B4" s="3" t="n">
        <v>60</v>
      </c>
      <c r="C4" s="3" t="n">
        <v>0</v>
      </c>
      <c r="D4" s="3" t="n">
        <v>-5</v>
      </c>
      <c r="E4" s="3" t="n">
        <v>0</v>
      </c>
      <c r="F4" s="3" t="s">
        <v>118</v>
      </c>
      <c r="G4" s="3" t="s">
        <v>119</v>
      </c>
    </row>
    <row r="5" customFormat="false" ht="15" hidden="false" customHeight="true" outlineLevel="0" collapsed="false">
      <c r="A5" s="3" t="s">
        <v>48</v>
      </c>
      <c r="B5" s="3" t="n">
        <v>120</v>
      </c>
      <c r="C5" s="3" t="n">
        <v>0</v>
      </c>
      <c r="D5" s="3" t="n">
        <v>5</v>
      </c>
      <c r="E5" s="3" t="n">
        <v>0</v>
      </c>
      <c r="F5" s="3" t="s">
        <v>120</v>
      </c>
      <c r="G5" s="3" t="s">
        <v>121</v>
      </c>
    </row>
    <row r="6" customFormat="false" ht="15" hidden="false" customHeight="true" outlineLevel="0" collapsed="false">
      <c r="A6" s="3" t="s">
        <v>53</v>
      </c>
      <c r="B6" s="3" t="n">
        <v>180</v>
      </c>
      <c r="C6" s="3" t="n">
        <v>0</v>
      </c>
      <c r="D6" s="3" t="n">
        <v>0</v>
      </c>
      <c r="E6" s="3" t="n">
        <v>-5</v>
      </c>
      <c r="F6" s="3" t="s">
        <v>122</v>
      </c>
      <c r="G6" s="3" t="s">
        <v>123</v>
      </c>
    </row>
    <row r="7" customFormat="false" ht="15" hidden="false" customHeight="true" outlineLevel="0" collapsed="false">
      <c r="A7" s="3" t="s">
        <v>57</v>
      </c>
      <c r="B7" s="3" t="n">
        <v>240</v>
      </c>
      <c r="C7" s="3" t="n">
        <v>0</v>
      </c>
      <c r="D7" s="3" t="n">
        <v>0</v>
      </c>
      <c r="E7" s="3" t="n">
        <v>5</v>
      </c>
      <c r="F7" s="3" t="s">
        <v>124</v>
      </c>
      <c r="G7" s="3" t="s">
        <v>125</v>
      </c>
    </row>
    <row r="8" customFormat="false" ht="15" hidden="false" customHeight="true" outlineLevel="0" collapsed="false">
      <c r="A8" s="3"/>
      <c r="B8" s="3"/>
      <c r="C8" s="3"/>
      <c r="D8" s="3"/>
      <c r="E8" s="3"/>
      <c r="F8" s="3"/>
      <c r="G8" s="3"/>
    </row>
    <row r="9" customFormat="false" ht="15" hidden="false" customHeight="true" outlineLevel="0" collapsed="false">
      <c r="A9" s="3" t="s">
        <v>126</v>
      </c>
      <c r="B9" s="3"/>
      <c r="C9" s="3"/>
      <c r="D9" s="3"/>
      <c r="E9" s="3"/>
      <c r="F9" s="3"/>
      <c r="G9" s="3"/>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14"/>
    <col collapsed="false" customWidth="true" hidden="false" outlineLevel="0" max="4" min="3" style="1" width="18"/>
    <col collapsed="false" customWidth="true" hidden="false" outlineLevel="0" max="5" min="5" style="1" width="16"/>
    <col collapsed="false" customWidth="true" hidden="false" outlineLevel="0" max="6" min="6" style="1" width="12"/>
  </cols>
  <sheetData>
    <row r="1" customFormat="false" ht="15" hidden="false" customHeight="true" outlineLevel="0" collapsed="false">
      <c r="A1" s="2" t="s">
        <v>127</v>
      </c>
      <c r="B1" s="2" t="s">
        <v>128</v>
      </c>
      <c r="C1" s="2" t="s">
        <v>129</v>
      </c>
      <c r="D1" s="2" t="s">
        <v>130</v>
      </c>
      <c r="E1" s="2" t="s">
        <v>107</v>
      </c>
      <c r="F1" s="2" t="s">
        <v>131</v>
      </c>
    </row>
    <row r="2" customFormat="false" ht="15" hidden="false" customHeight="true" outlineLevel="0" collapsed="false">
      <c r="A2" s="3" t="s">
        <v>59</v>
      </c>
      <c r="B2" s="3" t="s">
        <v>132</v>
      </c>
      <c r="C2" s="3" t="n">
        <v>18</v>
      </c>
      <c r="D2" s="3" t="n">
        <v>20.3</v>
      </c>
      <c r="E2" s="3" t="n">
        <v>-30</v>
      </c>
      <c r="F2" s="3" t="n">
        <v>5</v>
      </c>
    </row>
    <row r="3" customFormat="false" ht="15" hidden="false" customHeight="true" outlineLevel="0" collapsed="false">
      <c r="A3" s="3" t="s">
        <v>59</v>
      </c>
      <c r="B3" s="3" t="s">
        <v>132</v>
      </c>
      <c r="C3" s="3" t="n">
        <v>18</v>
      </c>
      <c r="D3" s="3" t="n">
        <v>20.3</v>
      </c>
      <c r="E3" s="3" t="n">
        <v>2</v>
      </c>
      <c r="F3" s="3" t="n">
        <v>5</v>
      </c>
    </row>
    <row r="4" customFormat="false" ht="15" hidden="false" customHeight="true" outlineLevel="0" collapsed="false">
      <c r="A4" s="3" t="s">
        <v>59</v>
      </c>
      <c r="B4" s="3" t="s">
        <v>132</v>
      </c>
      <c r="C4" s="3" t="n">
        <v>18</v>
      </c>
      <c r="D4" s="3" t="n">
        <v>20.3</v>
      </c>
      <c r="E4" s="3" t="n">
        <v>28</v>
      </c>
      <c r="F4" s="3" t="n">
        <v>0</v>
      </c>
    </row>
    <row r="5" customFormat="false" ht="15" hidden="false" customHeight="true" outlineLevel="0" collapsed="false">
      <c r="A5" s="3" t="s">
        <v>59</v>
      </c>
      <c r="B5" s="3" t="s">
        <v>132</v>
      </c>
      <c r="C5" s="3" t="n">
        <v>18</v>
      </c>
      <c r="D5" s="3" t="n">
        <v>20.3</v>
      </c>
      <c r="E5" s="3" t="n">
        <v>300</v>
      </c>
      <c r="F5" s="3" t="n">
        <v>0</v>
      </c>
    </row>
    <row r="6" customFormat="false" ht="15" hidden="false" customHeight="true" outlineLevel="0" collapsed="false">
      <c r="A6" s="3" t="s">
        <v>55</v>
      </c>
      <c r="B6" s="3" t="s">
        <v>132</v>
      </c>
      <c r="C6" s="3" t="n">
        <v>-18</v>
      </c>
      <c r="D6" s="3" t="n">
        <v>22.3</v>
      </c>
      <c r="E6" s="3" t="n">
        <v>-30</v>
      </c>
      <c r="F6" s="3" t="n">
        <v>0</v>
      </c>
    </row>
    <row r="7" customFormat="false" ht="15" hidden="false" customHeight="true" outlineLevel="0" collapsed="false">
      <c r="A7" s="3" t="s">
        <v>55</v>
      </c>
      <c r="B7" s="3" t="s">
        <v>132</v>
      </c>
      <c r="C7" s="3" t="n">
        <v>-18</v>
      </c>
      <c r="D7" s="3" t="n">
        <v>22.3</v>
      </c>
      <c r="E7" s="3" t="n">
        <v>32</v>
      </c>
      <c r="F7" s="3" t="n">
        <v>0</v>
      </c>
    </row>
    <row r="8" customFormat="false" ht="15" hidden="false" customHeight="true" outlineLevel="0" collapsed="false">
      <c r="A8" s="3" t="s">
        <v>55</v>
      </c>
      <c r="B8" s="3" t="s">
        <v>132</v>
      </c>
      <c r="C8" s="3" t="n">
        <v>-18</v>
      </c>
      <c r="D8" s="3" t="n">
        <v>22.3</v>
      </c>
      <c r="E8" s="3" t="n">
        <v>58</v>
      </c>
      <c r="F8" s="3" t="n">
        <v>-5</v>
      </c>
    </row>
    <row r="9" customFormat="false" ht="15" hidden="false" customHeight="true" outlineLevel="0" collapsed="false">
      <c r="A9" s="3" t="s">
        <v>55</v>
      </c>
      <c r="B9" s="3" t="s">
        <v>132</v>
      </c>
      <c r="C9" s="3" t="n">
        <v>-18</v>
      </c>
      <c r="D9" s="3" t="n">
        <v>22.3</v>
      </c>
      <c r="E9" s="3" t="n">
        <v>64</v>
      </c>
      <c r="F9" s="3" t="n">
        <v>-5</v>
      </c>
    </row>
    <row r="10" customFormat="false" ht="15" hidden="false" customHeight="true" outlineLevel="0" collapsed="false">
      <c r="A10" s="3" t="s">
        <v>55</v>
      </c>
      <c r="B10" s="3" t="s">
        <v>132</v>
      </c>
      <c r="C10" s="3" t="n">
        <v>-18</v>
      </c>
      <c r="D10" s="3" t="n">
        <v>22.3</v>
      </c>
      <c r="E10" s="3" t="n">
        <v>90</v>
      </c>
      <c r="F10" s="3" t="n">
        <v>0</v>
      </c>
    </row>
    <row r="11" customFormat="false" ht="15" hidden="false" customHeight="true" outlineLevel="0" collapsed="false">
      <c r="A11" s="3" t="s">
        <v>55</v>
      </c>
      <c r="B11" s="3" t="s">
        <v>132</v>
      </c>
      <c r="C11" s="3" t="n">
        <v>-18</v>
      </c>
      <c r="D11" s="3" t="n">
        <v>22.3</v>
      </c>
      <c r="E11" s="3" t="n">
        <v>116</v>
      </c>
      <c r="F11" s="3" t="n">
        <v>5</v>
      </c>
    </row>
    <row r="12" customFormat="false" ht="15" hidden="false" customHeight="true" outlineLevel="0" collapsed="false">
      <c r="A12" s="3" t="s">
        <v>55</v>
      </c>
      <c r="B12" s="3" t="s">
        <v>132</v>
      </c>
      <c r="C12" s="3" t="n">
        <v>-18</v>
      </c>
      <c r="D12" s="3" t="n">
        <v>22.3</v>
      </c>
      <c r="E12" s="3" t="n">
        <v>124</v>
      </c>
      <c r="F12" s="3" t="n">
        <v>5</v>
      </c>
    </row>
    <row r="13" customFormat="false" ht="15" hidden="false" customHeight="true" outlineLevel="0" collapsed="false">
      <c r="A13" s="3" t="s">
        <v>55</v>
      </c>
      <c r="B13" s="3" t="s">
        <v>132</v>
      </c>
      <c r="C13" s="3" t="n">
        <v>-18</v>
      </c>
      <c r="D13" s="3" t="n">
        <v>22.3</v>
      </c>
      <c r="E13" s="3" t="n">
        <v>150</v>
      </c>
      <c r="F13" s="3" t="n">
        <v>0</v>
      </c>
    </row>
    <row r="14" customFormat="false" ht="15" hidden="false" customHeight="true" outlineLevel="0" collapsed="false">
      <c r="A14" s="3" t="s">
        <v>55</v>
      </c>
      <c r="B14" s="3" t="s">
        <v>132</v>
      </c>
      <c r="C14" s="3" t="n">
        <v>-18</v>
      </c>
      <c r="D14" s="3" t="n">
        <v>22.3</v>
      </c>
      <c r="E14" s="3" t="n">
        <v>300</v>
      </c>
      <c r="F14" s="3" t="n">
        <v>0</v>
      </c>
    </row>
    <row r="15" customFormat="false" ht="15" hidden="false" customHeight="true" outlineLevel="0" collapsed="false">
      <c r="A15" s="3" t="s">
        <v>49</v>
      </c>
      <c r="B15" s="3" t="s">
        <v>133</v>
      </c>
      <c r="C15" s="3" t="n">
        <v>0</v>
      </c>
      <c r="D15" s="3" t="n">
        <v>16.3</v>
      </c>
      <c r="E15" s="3" t="n">
        <v>-30</v>
      </c>
      <c r="F15" s="3" t="n">
        <v>0</v>
      </c>
    </row>
    <row r="16" customFormat="false" ht="15" hidden="false" customHeight="true" outlineLevel="0" collapsed="false">
      <c r="A16" s="3" t="s">
        <v>49</v>
      </c>
      <c r="B16" s="3" t="s">
        <v>133</v>
      </c>
      <c r="C16" s="3" t="n">
        <v>0</v>
      </c>
      <c r="D16" s="3" t="n">
        <v>16.3</v>
      </c>
      <c r="E16" s="3" t="n">
        <v>150</v>
      </c>
      <c r="F16" s="3" t="n">
        <v>0</v>
      </c>
    </row>
    <row r="17" customFormat="false" ht="15" hidden="false" customHeight="true" outlineLevel="0" collapsed="false">
      <c r="A17" s="3" t="s">
        <v>49</v>
      </c>
      <c r="B17" s="3" t="s">
        <v>133</v>
      </c>
      <c r="C17" s="3" t="n">
        <v>0</v>
      </c>
      <c r="D17" s="3" t="n">
        <v>16.3</v>
      </c>
      <c r="E17" s="3" t="n">
        <v>176</v>
      </c>
      <c r="F17" s="3" t="n">
        <v>-5</v>
      </c>
    </row>
    <row r="18" customFormat="false" ht="15" hidden="false" customHeight="true" outlineLevel="0" collapsed="false">
      <c r="A18" s="3" t="s">
        <v>49</v>
      </c>
      <c r="B18" s="3" t="s">
        <v>133</v>
      </c>
      <c r="C18" s="3" t="n">
        <v>0</v>
      </c>
      <c r="D18" s="3" t="n">
        <v>16.3</v>
      </c>
      <c r="E18" s="3" t="n">
        <v>184</v>
      </c>
      <c r="F18" s="3" t="n">
        <v>-5</v>
      </c>
    </row>
    <row r="19" customFormat="false" ht="15" hidden="false" customHeight="true" outlineLevel="0" collapsed="false">
      <c r="A19" s="3" t="s">
        <v>49</v>
      </c>
      <c r="B19" s="3" t="s">
        <v>133</v>
      </c>
      <c r="C19" s="3" t="n">
        <v>0</v>
      </c>
      <c r="D19" s="3" t="n">
        <v>16.3</v>
      </c>
      <c r="E19" s="3" t="n">
        <v>210</v>
      </c>
      <c r="F19" s="3" t="n">
        <v>0</v>
      </c>
    </row>
    <row r="20" customFormat="false" ht="15" hidden="false" customHeight="true" outlineLevel="0" collapsed="false">
      <c r="A20" s="3" t="s">
        <v>49</v>
      </c>
      <c r="B20" s="3" t="s">
        <v>133</v>
      </c>
      <c r="C20" s="3" t="n">
        <v>0</v>
      </c>
      <c r="D20" s="3" t="n">
        <v>16.3</v>
      </c>
      <c r="E20" s="3" t="n">
        <v>236</v>
      </c>
      <c r="F20" s="3" t="n">
        <v>5</v>
      </c>
    </row>
    <row r="21" customFormat="false" ht="15" hidden="false" customHeight="true" outlineLevel="0" collapsed="false">
      <c r="A21" s="3" t="s">
        <v>49</v>
      </c>
      <c r="B21" s="3" t="s">
        <v>133</v>
      </c>
      <c r="C21" s="3" t="n">
        <v>0</v>
      </c>
      <c r="D21" s="3" t="n">
        <v>16.3</v>
      </c>
      <c r="E21" s="3" t="n">
        <v>300</v>
      </c>
      <c r="F21" s="3" t="n">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30"/>
    <col collapsed="false" customWidth="true" hidden="false" outlineLevel="0" max="3" min="3" style="1" width="26"/>
  </cols>
  <sheetData>
    <row r="1" customFormat="false" ht="15" hidden="false" customHeight="true" outlineLevel="0" collapsed="false">
      <c r="A1" s="2" t="s">
        <v>134</v>
      </c>
      <c r="B1" s="2" t="s">
        <v>135</v>
      </c>
      <c r="C1" s="2" t="s">
        <v>136</v>
      </c>
    </row>
    <row r="2" customFormat="false" ht="15" hidden="false" customHeight="true" outlineLevel="0" collapsed="false">
      <c r="A2" s="3" t="s">
        <v>137</v>
      </c>
      <c r="B2" s="3" t="n">
        <v>-10</v>
      </c>
      <c r="C2" s="3" t="s">
        <v>138</v>
      </c>
    </row>
    <row r="3" customFormat="false" ht="15" hidden="false" customHeight="true" outlineLevel="0" collapsed="false">
      <c r="A3" s="3" t="s">
        <v>139</v>
      </c>
      <c r="B3" s="3" t="n">
        <v>110</v>
      </c>
      <c r="C3" s="3"/>
    </row>
    <row r="4" customFormat="false" ht="15" hidden="false" customHeight="true" outlineLevel="0" collapsed="false">
      <c r="A4" s="3" t="s">
        <v>140</v>
      </c>
      <c r="B4" s="3" t="n">
        <v>230</v>
      </c>
      <c r="C4" s="3" t="s">
        <v>141</v>
      </c>
    </row>
    <row r="5" customFormat="false" ht="15" hidden="false" customHeight="true" outlineLevel="0" collapsed="false">
      <c r="A5" s="3" t="s">
        <v>142</v>
      </c>
      <c r="B5" s="3" t="n">
        <v>345</v>
      </c>
      <c r="C5" s="3" t="s">
        <v>143</v>
      </c>
    </row>
    <row r="6" customFormat="false" ht="15" hidden="false" customHeight="true" outlineLevel="0" collapsed="false">
      <c r="A6" s="3" t="s">
        <v>144</v>
      </c>
      <c r="B6" s="3" t="n">
        <v>490</v>
      </c>
      <c r="C6" s="3" t="s">
        <v>145</v>
      </c>
    </row>
    <row r="7" customFormat="false" ht="15" hidden="false" customHeight="true" outlineLevel="0" collapsed="false">
      <c r="A7" s="3" t="s">
        <v>146</v>
      </c>
      <c r="B7" s="3" t="n">
        <v>610</v>
      </c>
      <c r="C7" s="3"/>
    </row>
    <row r="8" customFormat="false" ht="15" hidden="false" customHeight="true" outlineLevel="0" collapsed="false">
      <c r="A8" s="3" t="s">
        <v>147</v>
      </c>
      <c r="B8" s="3" t="n">
        <v>730</v>
      </c>
      <c r="C8" s="3" t="s">
        <v>148</v>
      </c>
    </row>
    <row r="9" customFormat="false" ht="15" hidden="false" customHeight="true" outlineLevel="0" collapsed="false">
      <c r="A9" s="3"/>
      <c r="B9" s="3"/>
      <c r="C9" s="3"/>
    </row>
    <row r="10" customFormat="false" ht="15" hidden="false" customHeight="true" outlineLevel="0" collapsed="false">
      <c r="A10" s="3" t="s">
        <v>149</v>
      </c>
      <c r="B10" s="3" t="s">
        <v>150</v>
      </c>
      <c r="C10" s="3"/>
    </row>
    <row r="11" customFormat="false" ht="15" hidden="false" customHeight="true" outlineLevel="0" collapsed="false">
      <c r="A11" s="3" t="s">
        <v>151</v>
      </c>
      <c r="B11" s="3" t="s">
        <v>152</v>
      </c>
      <c r="C11" s="3"/>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3" min="2" style="1" width="10"/>
    <col collapsed="false" customWidth="true" hidden="false" outlineLevel="0" max="4" min="4" style="1" width="24"/>
  </cols>
  <sheetData>
    <row r="1" customFormat="false" ht="15" hidden="false" customHeight="true" outlineLevel="0" collapsed="false">
      <c r="A1" s="2" t="s">
        <v>153</v>
      </c>
      <c r="B1" s="2" t="s">
        <v>154</v>
      </c>
      <c r="C1" s="2" t="s">
        <v>155</v>
      </c>
      <c r="D1" s="2" t="s">
        <v>156</v>
      </c>
    </row>
    <row r="2" customFormat="false" ht="15" hidden="false" customHeight="true" outlineLevel="0" collapsed="false">
      <c r="A2" s="3" t="s">
        <v>157</v>
      </c>
      <c r="B2" s="3" t="n">
        <v>0</v>
      </c>
      <c r="C2" s="3" t="n">
        <v>0</v>
      </c>
      <c r="D2" s="7" t="n">
        <f aca="false">SQRT(B2^2+C2^2)</f>
        <v>0</v>
      </c>
    </row>
    <row r="3" customFormat="false" ht="15" hidden="false" customHeight="true" outlineLevel="0" collapsed="false">
      <c r="A3" s="3" t="s">
        <v>133</v>
      </c>
      <c r="B3" s="3" t="n">
        <v>-38.1917</v>
      </c>
      <c r="C3" s="3" t="n">
        <v>-63.8203</v>
      </c>
      <c r="D3" s="7" t="n">
        <f aca="false">SQRT(B3^2+C3^2)</f>
        <v>74.3749732166674</v>
      </c>
    </row>
    <row r="4" customFormat="false" ht="15" hidden="false" customHeight="true" outlineLevel="0" collapsed="false">
      <c r="A4" s="3" t="s">
        <v>132</v>
      </c>
      <c r="B4" s="3" t="n">
        <v>-28.3937</v>
      </c>
      <c r="C4" s="3" t="n">
        <v>-111.8307</v>
      </c>
      <c r="D4" s="7" t="n">
        <f aca="false">SQRT(B4^2+C4^2)</f>
        <v>115.378974090516</v>
      </c>
    </row>
    <row r="5" customFormat="false" ht="15" hidden="false" customHeight="true" outlineLevel="0" collapsed="false">
      <c r="A5" s="3" t="s">
        <v>158</v>
      </c>
      <c r="B5" s="3" t="n">
        <v>-82.3167</v>
      </c>
      <c r="C5" s="3" t="n">
        <v>-36.3071</v>
      </c>
      <c r="D5" s="7" t="n">
        <f aca="false">SQRT(B5^2+C5^2)</f>
        <v>89.9680199254157</v>
      </c>
    </row>
    <row r="6" customFormat="false" ht="15" hidden="false" customHeight="true" outlineLevel="0" collapsed="false">
      <c r="A6" s="3" t="s">
        <v>159</v>
      </c>
      <c r="B6" s="3" t="n">
        <v>-17.0979</v>
      </c>
      <c r="C6" s="3" t="n">
        <v>45.9202</v>
      </c>
      <c r="D6" s="7" t="n">
        <f aca="false">SQRT(B6^2+C6^2)</f>
        <v>49.0000301270316</v>
      </c>
    </row>
    <row r="7" customFormat="false" ht="15" hidden="false" customHeight="true" outlineLevel="0" collapsed="false">
      <c r="A7" s="3" t="s">
        <v>160</v>
      </c>
      <c r="B7" s="3" t="n">
        <v>-86</v>
      </c>
      <c r="C7" s="3" t="n">
        <v>-100</v>
      </c>
      <c r="D7" s="7" t="n">
        <f aca="false">SQRT(B7^2+C7^2)</f>
        <v>131.89389675038</v>
      </c>
    </row>
    <row r="8" customFormat="false" ht="15" hidden="false" customHeight="true" outlineLevel="0" collapsed="false">
      <c r="A8" s="3" t="s">
        <v>161</v>
      </c>
      <c r="B8" s="3" t="n">
        <v>50</v>
      </c>
      <c r="C8" s="3" t="n">
        <v>-44</v>
      </c>
      <c r="D8" s="7" t="n">
        <f aca="false">SQRT(B8^2+C8^2)</f>
        <v>66.6033032213869</v>
      </c>
    </row>
    <row r="9" customFormat="false" ht="15" hidden="false" customHeight="true" outlineLevel="0" collapsed="false">
      <c r="A9" s="3" t="s">
        <v>162</v>
      </c>
      <c r="B9" s="3" t="n">
        <v>34.0676</v>
      </c>
      <c r="C9" s="3" t="n">
        <v>-15.6732</v>
      </c>
      <c r="D9" s="7" t="n">
        <f aca="false">SQRT(B9^2+C9^2)</f>
        <v>37.5000075733326</v>
      </c>
    </row>
    <row r="10" customFormat="false" ht="15" hidden="false" customHeight="true" outlineLevel="0" collapsed="false">
      <c r="A10" s="3" t="s">
        <v>163</v>
      </c>
      <c r="B10" s="3" t="n">
        <v>-65.3034</v>
      </c>
      <c r="C10" s="3" t="n">
        <v>-84.3375</v>
      </c>
      <c r="D10" s="7" t="n">
        <f aca="false">SQRT(B10^2+C10^2)</f>
        <v>106.664651866539</v>
      </c>
    </row>
    <row r="11" customFormat="false" ht="15" hidden="false" customHeight="true" outlineLevel="0" collapsed="false">
      <c r="A11" s="3" t="s">
        <v>164</v>
      </c>
      <c r="B11" s="3" t="n">
        <v>-72.4479</v>
      </c>
      <c r="C11" s="3" t="n">
        <v>-121.0081</v>
      </c>
      <c r="D11" s="7" t="n">
        <f aca="false">SQRT(B11^2+C11^2)</f>
        <v>141.037790964053</v>
      </c>
    </row>
    <row r="12" customFormat="false" ht="15" hidden="false" customHeight="true" outlineLevel="0" collapsed="false">
      <c r="A12" s="3" t="s">
        <v>165</v>
      </c>
      <c r="B12" s="3" t="n">
        <v>-130</v>
      </c>
      <c r="C12" s="3" t="n">
        <v>-72</v>
      </c>
      <c r="D12" s="7" t="n">
        <f aca="false">SQRT(B12^2+C12^2)</f>
        <v>148.606863906079</v>
      </c>
    </row>
    <row r="13" customFormat="false" ht="15" hidden="false" customHeight="true" outlineLevel="0" collapsed="false">
      <c r="A13" s="3"/>
      <c r="B13" s="3"/>
      <c r="C13" s="3"/>
      <c r="D13" s="3"/>
    </row>
    <row r="14" customFormat="false" ht="15" hidden="false" customHeight="true" outlineLevel="0" collapsed="false">
      <c r="A14" s="3" t="s">
        <v>166</v>
      </c>
      <c r="B14" s="3"/>
      <c r="C14" s="3"/>
      <c r="D14" s="3"/>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32"/>
    <col collapsed="false" customWidth="true" hidden="false" outlineLevel="0" max="3" min="3" style="1" width="22"/>
    <col collapsed="false" customWidth="true" hidden="false" outlineLevel="0" max="4" min="4" style="1" width="12"/>
    <col collapsed="false" customWidth="true" hidden="false" outlineLevel="0" max="5" min="5" style="1" width="80"/>
    <col collapsed="false" customWidth="true" hidden="false" outlineLevel="0" max="6" min="6" style="1" width="50"/>
    <col collapsed="false" customWidth="true" hidden="false" outlineLevel="0" max="7" min="7" style="1" width="18"/>
  </cols>
  <sheetData>
    <row r="1" customFormat="false" ht="15" hidden="false" customHeight="true" outlineLevel="0" collapsed="false">
      <c r="A1" s="2" t="s">
        <v>167</v>
      </c>
      <c r="B1" s="2" t="s">
        <v>168</v>
      </c>
      <c r="C1" s="2" t="s">
        <v>169</v>
      </c>
      <c r="D1" s="2" t="s">
        <v>170</v>
      </c>
      <c r="E1" s="2" t="s">
        <v>171</v>
      </c>
      <c r="F1" s="2" t="s">
        <v>172</v>
      </c>
      <c r="G1" s="2" t="s">
        <v>173</v>
      </c>
    </row>
    <row r="2" customFormat="false" ht="34.5" hidden="false" customHeight="true" outlineLevel="0" collapsed="false">
      <c r="A2" s="9" t="s">
        <v>157</v>
      </c>
      <c r="B2" s="9" t="s">
        <v>174</v>
      </c>
      <c r="C2" s="9" t="s">
        <v>175</v>
      </c>
      <c r="D2" s="9"/>
      <c r="E2" s="9" t="s">
        <v>176</v>
      </c>
      <c r="F2" s="9" t="s">
        <v>177</v>
      </c>
      <c r="G2" s="9" t="s">
        <v>178</v>
      </c>
    </row>
    <row r="3" customFormat="false" ht="34.5" hidden="false" customHeight="true" outlineLevel="0" collapsed="false">
      <c r="A3" s="9" t="s">
        <v>179</v>
      </c>
      <c r="B3" s="9" t="s">
        <v>180</v>
      </c>
      <c r="C3" s="9" t="s">
        <v>175</v>
      </c>
      <c r="D3" s="9"/>
      <c r="E3" s="9" t="s">
        <v>181</v>
      </c>
      <c r="F3" s="9" t="s">
        <v>182</v>
      </c>
      <c r="G3" s="9" t="s">
        <v>183</v>
      </c>
    </row>
    <row r="4" customFormat="false" ht="23.25" hidden="false" customHeight="true" outlineLevel="0" collapsed="false">
      <c r="A4" s="9" t="s">
        <v>184</v>
      </c>
      <c r="B4" s="9" t="s">
        <v>185</v>
      </c>
      <c r="C4" s="9" t="s">
        <v>175</v>
      </c>
      <c r="D4" s="9"/>
      <c r="E4" s="9" t="s">
        <v>186</v>
      </c>
      <c r="F4" s="9" t="s">
        <v>187</v>
      </c>
      <c r="G4" s="9" t="s">
        <v>188</v>
      </c>
    </row>
    <row r="5" customFormat="false" ht="23.25" hidden="false" customHeight="true" outlineLevel="0" collapsed="false">
      <c r="A5" s="9" t="s">
        <v>189</v>
      </c>
      <c r="B5" s="9" t="s">
        <v>190</v>
      </c>
      <c r="C5" s="9" t="s">
        <v>191</v>
      </c>
      <c r="D5" s="9"/>
      <c r="E5" s="9" t="s">
        <v>192</v>
      </c>
      <c r="F5" s="9" t="s">
        <v>193</v>
      </c>
      <c r="G5" s="9" t="s">
        <v>194</v>
      </c>
    </row>
    <row r="6" customFormat="false" ht="34.5" hidden="false" customHeight="true" outlineLevel="0" collapsed="false">
      <c r="A6" s="9" t="s">
        <v>195</v>
      </c>
      <c r="B6" s="9" t="s">
        <v>196</v>
      </c>
      <c r="C6" s="9" t="s">
        <v>191</v>
      </c>
      <c r="D6" s="9"/>
      <c r="E6" s="9" t="s">
        <v>197</v>
      </c>
      <c r="F6" s="9" t="s">
        <v>198</v>
      </c>
      <c r="G6" s="9" t="s">
        <v>199</v>
      </c>
    </row>
    <row r="7" customFormat="false" ht="34.5" hidden="false" customHeight="true" outlineLevel="0" collapsed="false">
      <c r="A7" s="9" t="s">
        <v>200</v>
      </c>
      <c r="B7" s="9" t="s">
        <v>201</v>
      </c>
      <c r="C7" s="9" t="s">
        <v>191</v>
      </c>
      <c r="D7" s="9"/>
      <c r="E7" s="9" t="s">
        <v>202</v>
      </c>
      <c r="F7" s="9" t="s">
        <v>203</v>
      </c>
      <c r="G7" s="9" t="s">
        <v>204</v>
      </c>
    </row>
    <row r="8" customFormat="false" ht="23.25" hidden="false" customHeight="true" outlineLevel="0" collapsed="false">
      <c r="A8" s="9" t="s">
        <v>205</v>
      </c>
      <c r="B8" s="9" t="s">
        <v>206</v>
      </c>
      <c r="C8" s="9" t="s">
        <v>191</v>
      </c>
      <c r="D8" s="9"/>
      <c r="E8" s="9" t="s">
        <v>207</v>
      </c>
      <c r="F8" s="9" t="s">
        <v>208</v>
      </c>
      <c r="G8" s="9" t="s">
        <v>209</v>
      </c>
    </row>
    <row r="9" customFormat="false" ht="34.5" hidden="false" customHeight="true" outlineLevel="0" collapsed="false">
      <c r="A9" s="9" t="s">
        <v>210</v>
      </c>
      <c r="B9" s="9" t="s">
        <v>211</v>
      </c>
      <c r="C9" s="9" t="s">
        <v>191</v>
      </c>
      <c r="D9" s="9"/>
      <c r="E9" s="9" t="s">
        <v>202</v>
      </c>
      <c r="F9" s="9" t="s">
        <v>203</v>
      </c>
      <c r="G9" s="9" t="s">
        <v>204</v>
      </c>
    </row>
    <row r="10" customFormat="false" ht="23.25" hidden="false" customHeight="true" outlineLevel="0" collapsed="false">
      <c r="A10" s="9" t="s">
        <v>212</v>
      </c>
      <c r="B10" s="9" t="s">
        <v>213</v>
      </c>
      <c r="C10" s="9" t="s">
        <v>191</v>
      </c>
      <c r="D10" s="9"/>
      <c r="E10" s="9" t="s">
        <v>214</v>
      </c>
      <c r="F10" s="9" t="s">
        <v>215</v>
      </c>
      <c r="G10" s="9" t="s">
        <v>209</v>
      </c>
    </row>
    <row r="11" customFormat="false" ht="34.5" hidden="false" customHeight="true" outlineLevel="0" collapsed="false">
      <c r="A11" s="9" t="s">
        <v>216</v>
      </c>
      <c r="B11" s="9" t="s">
        <v>217</v>
      </c>
      <c r="C11" s="9" t="s">
        <v>218</v>
      </c>
      <c r="D11" s="9"/>
      <c r="E11" s="9" t="s">
        <v>219</v>
      </c>
      <c r="F11" s="9" t="s">
        <v>220</v>
      </c>
      <c r="G11" s="9" t="s">
        <v>221</v>
      </c>
    </row>
    <row r="12" customFormat="false" ht="34.5" hidden="false" customHeight="true" outlineLevel="0" collapsed="false">
      <c r="A12" s="9" t="s">
        <v>222</v>
      </c>
      <c r="B12" s="9" t="s">
        <v>223</v>
      </c>
      <c r="C12" s="9" t="s">
        <v>191</v>
      </c>
      <c r="D12" s="9"/>
      <c r="E12" s="9" t="s">
        <v>224</v>
      </c>
      <c r="F12" s="9" t="s">
        <v>225</v>
      </c>
      <c r="G12" s="9" t="s">
        <v>226</v>
      </c>
    </row>
    <row r="13" customFormat="false" ht="45.75" hidden="false" customHeight="true" outlineLevel="0" collapsed="false">
      <c r="A13" s="9" t="s">
        <v>227</v>
      </c>
      <c r="B13" s="9" t="s">
        <v>228</v>
      </c>
      <c r="C13" s="9" t="s">
        <v>218</v>
      </c>
      <c r="D13" s="9"/>
      <c r="E13" s="9" t="s">
        <v>229</v>
      </c>
      <c r="F13" s="9" t="s">
        <v>230</v>
      </c>
      <c r="G13" s="9" t="s">
        <v>231</v>
      </c>
    </row>
    <row r="14" customFormat="false" ht="34.5" hidden="false" customHeight="true" outlineLevel="0" collapsed="false">
      <c r="A14" s="9" t="s">
        <v>232</v>
      </c>
      <c r="B14" s="9" t="s">
        <v>233</v>
      </c>
      <c r="C14" s="9" t="s">
        <v>218</v>
      </c>
      <c r="D14" s="9"/>
      <c r="E14" s="9" t="s">
        <v>234</v>
      </c>
      <c r="F14" s="9" t="s">
        <v>235</v>
      </c>
      <c r="G14" s="9" t="s">
        <v>236</v>
      </c>
    </row>
    <row r="15" customFormat="false" ht="23.25" hidden="false" customHeight="true" outlineLevel="0" collapsed="false">
      <c r="A15" s="9" t="s">
        <v>237</v>
      </c>
      <c r="B15" s="9" t="s">
        <v>238</v>
      </c>
      <c r="C15" s="9" t="s">
        <v>218</v>
      </c>
      <c r="D15" s="9"/>
      <c r="E15" s="9" t="s">
        <v>239</v>
      </c>
      <c r="F15" s="9" t="s">
        <v>240</v>
      </c>
      <c r="G15" s="9" t="s">
        <v>241</v>
      </c>
    </row>
    <row r="16" customFormat="false" ht="34.5" hidden="false" customHeight="true" outlineLevel="0" collapsed="false">
      <c r="A16" s="9" t="s">
        <v>242</v>
      </c>
      <c r="B16" s="9" t="s">
        <v>243</v>
      </c>
      <c r="C16" s="9" t="s">
        <v>218</v>
      </c>
      <c r="D16" s="9"/>
      <c r="E16" s="9" t="s">
        <v>244</v>
      </c>
      <c r="F16" s="9" t="s">
        <v>245</v>
      </c>
      <c r="G16" s="9" t="s">
        <v>246</v>
      </c>
    </row>
    <row r="17" customFormat="false" ht="34.5" hidden="false" customHeight="true" outlineLevel="0" collapsed="false">
      <c r="A17" s="9" t="s">
        <v>247</v>
      </c>
      <c r="B17" s="9" t="s">
        <v>248</v>
      </c>
      <c r="C17" s="9" t="s">
        <v>218</v>
      </c>
      <c r="D17" s="9"/>
      <c r="E17" s="9" t="s">
        <v>249</v>
      </c>
      <c r="F17" s="9" t="s">
        <v>250</v>
      </c>
      <c r="G17" s="9" t="s">
        <v>251</v>
      </c>
    </row>
    <row r="18" customFormat="false" ht="34.5" hidden="false" customHeight="true" outlineLevel="0" collapsed="false">
      <c r="A18" s="9" t="s">
        <v>252</v>
      </c>
      <c r="B18" s="9" t="s">
        <v>253</v>
      </c>
      <c r="C18" s="9" t="s">
        <v>218</v>
      </c>
      <c r="D18" s="9"/>
      <c r="E18" s="9" t="s">
        <v>254</v>
      </c>
      <c r="F18" s="9" t="s">
        <v>255</v>
      </c>
      <c r="G18" s="9" t="s">
        <v>256</v>
      </c>
    </row>
    <row r="19" customFormat="false" ht="45.75" hidden="false" customHeight="true" outlineLevel="0" collapsed="false">
      <c r="A19" s="9" t="s">
        <v>257</v>
      </c>
      <c r="B19" s="9" t="s">
        <v>258</v>
      </c>
      <c r="C19" s="9" t="s">
        <v>259</v>
      </c>
      <c r="D19" s="9"/>
      <c r="E19" s="9" t="s">
        <v>260</v>
      </c>
      <c r="F19" s="9" t="s">
        <v>261</v>
      </c>
      <c r="G19" s="9" t="s">
        <v>262</v>
      </c>
    </row>
    <row r="20" customFormat="false" ht="34.5" hidden="false" customHeight="true" outlineLevel="0" collapsed="false">
      <c r="A20" s="9" t="s">
        <v>263</v>
      </c>
      <c r="B20" s="9" t="s">
        <v>264</v>
      </c>
      <c r="C20" s="9" t="s">
        <v>259</v>
      </c>
      <c r="D20" s="9"/>
      <c r="E20" s="9" t="s">
        <v>265</v>
      </c>
      <c r="F20" s="9" t="s">
        <v>266</v>
      </c>
      <c r="G20" s="9" t="s">
        <v>267</v>
      </c>
    </row>
    <row r="21" customFormat="false" ht="23.25" hidden="false" customHeight="true" outlineLevel="0" collapsed="false">
      <c r="A21" s="9" t="s">
        <v>268</v>
      </c>
      <c r="B21" s="9" t="s">
        <v>269</v>
      </c>
      <c r="C21" s="9" t="s">
        <v>259</v>
      </c>
      <c r="D21" s="9"/>
      <c r="E21" s="9" t="s">
        <v>270</v>
      </c>
      <c r="F21" s="9" t="s">
        <v>271</v>
      </c>
      <c r="G21" s="9" t="s">
        <v>272</v>
      </c>
    </row>
    <row r="22" customFormat="false" ht="34.5" hidden="false" customHeight="true" outlineLevel="0" collapsed="false">
      <c r="A22" s="9" t="s">
        <v>273</v>
      </c>
      <c r="B22" s="9" t="s">
        <v>274</v>
      </c>
      <c r="C22" s="9" t="s">
        <v>259</v>
      </c>
      <c r="D22" s="9"/>
      <c r="E22" s="9" t="s">
        <v>275</v>
      </c>
      <c r="F22" s="9" t="s">
        <v>276</v>
      </c>
      <c r="G22" s="9" t="s">
        <v>277</v>
      </c>
    </row>
    <row r="23" customFormat="false" ht="45.75" hidden="false" customHeight="true" outlineLevel="0" collapsed="false">
      <c r="A23" s="9" t="s">
        <v>278</v>
      </c>
      <c r="B23" s="9" t="s">
        <v>95</v>
      </c>
      <c r="C23" s="9" t="s">
        <v>259</v>
      </c>
      <c r="D23" s="9"/>
      <c r="E23" s="9" t="s">
        <v>279</v>
      </c>
      <c r="F23" s="9" t="s">
        <v>280</v>
      </c>
      <c r="G23" s="9" t="s">
        <v>281</v>
      </c>
    </row>
    <row r="24" customFormat="false" ht="34.5" hidden="false" customHeight="true" outlineLevel="0" collapsed="false">
      <c r="A24" s="9" t="s">
        <v>159</v>
      </c>
      <c r="B24" s="9" t="s">
        <v>282</v>
      </c>
      <c r="C24" s="9" t="s">
        <v>80</v>
      </c>
      <c r="D24" s="9"/>
      <c r="E24" s="9" t="s">
        <v>283</v>
      </c>
      <c r="F24" s="9" t="s">
        <v>284</v>
      </c>
      <c r="G24" s="9" t="s">
        <v>285</v>
      </c>
    </row>
    <row r="25" customFormat="false" ht="34.5" hidden="false" customHeight="true" outlineLevel="0" collapsed="false">
      <c r="A25" s="9" t="s">
        <v>286</v>
      </c>
      <c r="B25" s="9" t="s">
        <v>287</v>
      </c>
      <c r="C25" s="9" t="s">
        <v>288</v>
      </c>
      <c r="D25" s="9"/>
      <c r="E25" s="9" t="s">
        <v>289</v>
      </c>
      <c r="F25" s="9" t="s">
        <v>290</v>
      </c>
      <c r="G25" s="9" t="s">
        <v>291</v>
      </c>
    </row>
    <row r="26" customFormat="false" ht="23.25" hidden="false" customHeight="true" outlineLevel="0" collapsed="false">
      <c r="A26" s="9" t="s">
        <v>292</v>
      </c>
      <c r="B26" s="9" t="s">
        <v>293</v>
      </c>
      <c r="C26" s="9" t="s">
        <v>288</v>
      </c>
      <c r="D26" s="9"/>
      <c r="E26" s="9" t="s">
        <v>294</v>
      </c>
      <c r="F26" s="9" t="s">
        <v>295</v>
      </c>
      <c r="G26" s="9" t="s">
        <v>296</v>
      </c>
    </row>
    <row r="27" customFormat="false" ht="34.5" hidden="false" customHeight="true" outlineLevel="0" collapsed="false">
      <c r="A27" s="9" t="s">
        <v>297</v>
      </c>
      <c r="B27" s="9" t="s">
        <v>298</v>
      </c>
      <c r="C27" s="9" t="s">
        <v>288</v>
      </c>
      <c r="D27" s="9"/>
      <c r="E27" s="9" t="s">
        <v>299</v>
      </c>
      <c r="F27" s="9" t="s">
        <v>300</v>
      </c>
      <c r="G27" s="9" t="s">
        <v>301</v>
      </c>
    </row>
    <row r="28" customFormat="false" ht="34.5" hidden="false" customHeight="true" outlineLevel="0" collapsed="false">
      <c r="A28" s="9" t="s">
        <v>302</v>
      </c>
      <c r="B28" s="9" t="s">
        <v>303</v>
      </c>
      <c r="C28" s="9" t="s">
        <v>288</v>
      </c>
      <c r="D28" s="9"/>
      <c r="E28" s="9" t="s">
        <v>304</v>
      </c>
      <c r="F28" s="9" t="s">
        <v>305</v>
      </c>
      <c r="G28" s="9" t="s">
        <v>306</v>
      </c>
    </row>
    <row r="29" customFormat="false" ht="23.25" hidden="false" customHeight="true" outlineLevel="0" collapsed="false">
      <c r="A29" s="9" t="s">
        <v>307</v>
      </c>
      <c r="B29" s="9" t="s">
        <v>308</v>
      </c>
      <c r="C29" s="9" t="s">
        <v>288</v>
      </c>
      <c r="D29" s="9"/>
      <c r="E29" s="9" t="s">
        <v>309</v>
      </c>
      <c r="F29" s="9" t="s">
        <v>310</v>
      </c>
      <c r="G29" s="9" t="s">
        <v>311</v>
      </c>
    </row>
    <row r="30" customFormat="false" ht="34.5" hidden="false" customHeight="true" outlineLevel="0" collapsed="false">
      <c r="A30" s="9" t="s">
        <v>312</v>
      </c>
      <c r="B30" s="9" t="s">
        <v>313</v>
      </c>
      <c r="C30" s="9" t="s">
        <v>288</v>
      </c>
      <c r="D30" s="9"/>
      <c r="E30" s="9" t="s">
        <v>314</v>
      </c>
      <c r="F30" s="9" t="s">
        <v>315</v>
      </c>
      <c r="G30" s="9" t="s">
        <v>316</v>
      </c>
    </row>
    <row r="31" customFormat="false" ht="23.25" hidden="false" customHeight="true" outlineLevel="0" collapsed="false">
      <c r="A31" s="9" t="s">
        <v>317</v>
      </c>
      <c r="B31" s="9" t="s">
        <v>318</v>
      </c>
      <c r="C31" s="9" t="s">
        <v>288</v>
      </c>
      <c r="D31" s="9"/>
      <c r="E31" s="9" t="s">
        <v>319</v>
      </c>
      <c r="F31" s="9" t="s">
        <v>320</v>
      </c>
      <c r="G31" s="9" t="s">
        <v>321</v>
      </c>
    </row>
    <row r="32" customFormat="false" ht="23.25" hidden="false" customHeight="true" outlineLevel="0" collapsed="false">
      <c r="A32" s="9" t="s">
        <v>322</v>
      </c>
      <c r="B32" s="9" t="s">
        <v>323</v>
      </c>
      <c r="C32" s="9" t="s">
        <v>288</v>
      </c>
      <c r="D32" s="9"/>
      <c r="E32" s="9" t="s">
        <v>324</v>
      </c>
      <c r="F32" s="9" t="s">
        <v>325</v>
      </c>
      <c r="G32" s="9" t="s">
        <v>326</v>
      </c>
    </row>
    <row r="33" customFormat="false" ht="34.5" hidden="false" customHeight="true" outlineLevel="0" collapsed="false">
      <c r="A33" s="9" t="s">
        <v>133</v>
      </c>
      <c r="B33" s="9" t="s">
        <v>327</v>
      </c>
      <c r="C33" s="9" t="s">
        <v>328</v>
      </c>
      <c r="D33" s="9" t="s">
        <v>329</v>
      </c>
      <c r="E33" s="9" t="s">
        <v>330</v>
      </c>
      <c r="F33" s="9" t="s">
        <v>331</v>
      </c>
      <c r="G33" s="9" t="s">
        <v>332</v>
      </c>
    </row>
    <row r="34" customFormat="false" ht="23.25" hidden="false" customHeight="true" outlineLevel="0" collapsed="false">
      <c r="A34" s="9" t="s">
        <v>132</v>
      </c>
      <c r="B34" s="9" t="s">
        <v>333</v>
      </c>
      <c r="C34" s="9" t="s">
        <v>328</v>
      </c>
      <c r="D34" s="9" t="s">
        <v>329</v>
      </c>
      <c r="E34" s="9" t="s">
        <v>334</v>
      </c>
      <c r="F34" s="9" t="s">
        <v>335</v>
      </c>
      <c r="G34" s="9" t="s">
        <v>336</v>
      </c>
    </row>
    <row r="35" customFormat="false" ht="23.25" hidden="false" customHeight="true" outlineLevel="0" collapsed="false">
      <c r="A35" s="9" t="s">
        <v>44</v>
      </c>
      <c r="B35" s="9" t="s">
        <v>337</v>
      </c>
      <c r="C35" s="9" t="s">
        <v>328</v>
      </c>
      <c r="D35" s="9" t="s">
        <v>338</v>
      </c>
      <c r="E35" s="9" t="s">
        <v>339</v>
      </c>
      <c r="F35" s="9" t="s">
        <v>340</v>
      </c>
      <c r="G35" s="9" t="s">
        <v>332</v>
      </c>
    </row>
    <row r="36" customFormat="false" ht="23.25" hidden="false" customHeight="true" outlineLevel="0" collapsed="false">
      <c r="A36" s="9" t="s">
        <v>49</v>
      </c>
      <c r="B36" s="9" t="s">
        <v>341</v>
      </c>
      <c r="C36" s="9" t="s">
        <v>328</v>
      </c>
      <c r="D36" s="9" t="s">
        <v>338</v>
      </c>
      <c r="E36" s="9" t="s">
        <v>342</v>
      </c>
      <c r="F36" s="9" t="s">
        <v>343</v>
      </c>
      <c r="G36" s="9" t="s">
        <v>332</v>
      </c>
    </row>
    <row r="37" customFormat="false" ht="23.25" hidden="false" customHeight="true" outlineLevel="0" collapsed="false">
      <c r="A37" s="9" t="s">
        <v>54</v>
      </c>
      <c r="B37" s="9" t="s">
        <v>344</v>
      </c>
      <c r="C37" s="9" t="s">
        <v>328</v>
      </c>
      <c r="D37" s="9" t="s">
        <v>345</v>
      </c>
      <c r="E37" s="9" t="s">
        <v>346</v>
      </c>
      <c r="F37" s="9" t="s">
        <v>347</v>
      </c>
      <c r="G37" s="9" t="s">
        <v>332</v>
      </c>
    </row>
    <row r="38" customFormat="false" ht="23.25" hidden="false" customHeight="true" outlineLevel="0" collapsed="false">
      <c r="A38" s="9" t="s">
        <v>58</v>
      </c>
      <c r="B38" s="9" t="s">
        <v>348</v>
      </c>
      <c r="C38" s="9" t="s">
        <v>328</v>
      </c>
      <c r="D38" s="9" t="s">
        <v>345</v>
      </c>
      <c r="E38" s="9" t="s">
        <v>349</v>
      </c>
      <c r="F38" s="9" t="s">
        <v>350</v>
      </c>
      <c r="G38" s="9" t="s">
        <v>332</v>
      </c>
    </row>
    <row r="39" customFormat="false" ht="23.25" hidden="false" customHeight="true" outlineLevel="0" collapsed="false">
      <c r="A39" s="9" t="s">
        <v>40</v>
      </c>
      <c r="B39" s="9" t="s">
        <v>351</v>
      </c>
      <c r="C39" s="9" t="s">
        <v>328</v>
      </c>
      <c r="D39" s="9" t="s">
        <v>345</v>
      </c>
      <c r="E39" s="9" t="s">
        <v>352</v>
      </c>
      <c r="F39" s="9" t="s">
        <v>353</v>
      </c>
      <c r="G39" s="9" t="s">
        <v>336</v>
      </c>
    </row>
    <row r="40" customFormat="false" ht="23.25" hidden="false" customHeight="true" outlineLevel="0" collapsed="false">
      <c r="A40" s="9" t="s">
        <v>59</v>
      </c>
      <c r="B40" s="9" t="s">
        <v>354</v>
      </c>
      <c r="C40" s="9" t="s">
        <v>328</v>
      </c>
      <c r="D40" s="9" t="s">
        <v>338</v>
      </c>
      <c r="E40" s="9" t="s">
        <v>355</v>
      </c>
      <c r="F40" s="9" t="s">
        <v>356</v>
      </c>
      <c r="G40" s="9" t="s">
        <v>336</v>
      </c>
    </row>
    <row r="41" customFormat="false" ht="23.25" hidden="false" customHeight="true" outlineLevel="0" collapsed="false">
      <c r="A41" s="9" t="s">
        <v>51</v>
      </c>
      <c r="B41" s="9" t="s">
        <v>357</v>
      </c>
      <c r="C41" s="9" t="s">
        <v>328</v>
      </c>
      <c r="D41" s="9" t="s">
        <v>345</v>
      </c>
      <c r="E41" s="9" t="s">
        <v>358</v>
      </c>
      <c r="F41" s="9" t="s">
        <v>359</v>
      </c>
      <c r="G41" s="9" t="s">
        <v>336</v>
      </c>
    </row>
    <row r="42" customFormat="false" ht="23.25" hidden="false" customHeight="true" outlineLevel="0" collapsed="false">
      <c r="A42" s="9" t="s">
        <v>55</v>
      </c>
      <c r="B42" s="9" t="s">
        <v>360</v>
      </c>
      <c r="C42" s="9" t="s">
        <v>328</v>
      </c>
      <c r="D42" s="9" t="s">
        <v>338</v>
      </c>
      <c r="E42" s="9" t="s">
        <v>361</v>
      </c>
      <c r="F42" s="9" t="s">
        <v>362</v>
      </c>
      <c r="G42" s="9" t="s">
        <v>336</v>
      </c>
    </row>
    <row r="43" customFormat="false" ht="23.25" hidden="false" customHeight="true" outlineLevel="0" collapsed="false">
      <c r="A43" s="9" t="s">
        <v>46</v>
      </c>
      <c r="B43" s="9" t="s">
        <v>363</v>
      </c>
      <c r="C43" s="9" t="s">
        <v>328</v>
      </c>
      <c r="D43" s="9" t="s">
        <v>345</v>
      </c>
      <c r="E43" s="9" t="s">
        <v>364</v>
      </c>
      <c r="F43" s="9" t="s">
        <v>365</v>
      </c>
      <c r="G43" s="9" t="s">
        <v>336</v>
      </c>
    </row>
    <row r="44" customFormat="false" ht="34.5" hidden="false" customHeight="true" outlineLevel="0" collapsed="false">
      <c r="A44" s="9" t="s">
        <v>366</v>
      </c>
      <c r="B44" s="9" t="s">
        <v>367</v>
      </c>
      <c r="C44" s="9" t="s">
        <v>368</v>
      </c>
      <c r="D44" s="9"/>
      <c r="E44" s="9" t="s">
        <v>369</v>
      </c>
      <c r="F44" s="9" t="s">
        <v>370</v>
      </c>
      <c r="G44" s="9" t="s">
        <v>371</v>
      </c>
    </row>
    <row r="45" customFormat="false" ht="57" hidden="false" customHeight="true" outlineLevel="0" collapsed="false">
      <c r="A45" s="9" t="s">
        <v>372</v>
      </c>
      <c r="B45" s="9" t="s">
        <v>373</v>
      </c>
      <c r="C45" s="9" t="s">
        <v>368</v>
      </c>
      <c r="D45" s="9"/>
      <c r="E45" s="9" t="s">
        <v>374</v>
      </c>
      <c r="F45" s="9" t="s">
        <v>375</v>
      </c>
      <c r="G45" s="9" t="s">
        <v>376</v>
      </c>
    </row>
    <row r="46" customFormat="false" ht="23.25" hidden="false" customHeight="true" outlineLevel="0" collapsed="false">
      <c r="A46" s="9" t="s">
        <v>377</v>
      </c>
      <c r="B46" s="9" t="s">
        <v>378</v>
      </c>
      <c r="C46" s="9" t="s">
        <v>368</v>
      </c>
      <c r="D46" s="9"/>
      <c r="E46" s="9" t="s">
        <v>379</v>
      </c>
      <c r="F46" s="9" t="s">
        <v>380</v>
      </c>
      <c r="G46" s="9" t="s">
        <v>381</v>
      </c>
    </row>
    <row r="47" customFormat="false" ht="23.25" hidden="false" customHeight="true" outlineLevel="0" collapsed="false">
      <c r="A47" s="9" t="s">
        <v>382</v>
      </c>
      <c r="B47" s="9" t="s">
        <v>383</v>
      </c>
      <c r="C47" s="9" t="s">
        <v>368</v>
      </c>
      <c r="D47" s="9"/>
      <c r="E47" s="9" t="s">
        <v>384</v>
      </c>
      <c r="F47" s="9" t="s">
        <v>380</v>
      </c>
      <c r="G47" s="9" t="s">
        <v>381</v>
      </c>
    </row>
    <row r="48" customFormat="false" ht="23.25" hidden="false" customHeight="true" outlineLevel="0" collapsed="false">
      <c r="A48" s="9" t="s">
        <v>385</v>
      </c>
      <c r="B48" s="9" t="s">
        <v>386</v>
      </c>
      <c r="C48" s="9" t="s">
        <v>368</v>
      </c>
      <c r="D48" s="9"/>
      <c r="E48" s="9" t="s">
        <v>387</v>
      </c>
      <c r="F48" s="9" t="s">
        <v>380</v>
      </c>
      <c r="G48" s="9" t="s">
        <v>388</v>
      </c>
    </row>
    <row r="49" customFormat="false" ht="23.25" hidden="false" customHeight="true" outlineLevel="0" collapsed="false">
      <c r="A49" s="9" t="s">
        <v>389</v>
      </c>
      <c r="B49" s="9" t="s">
        <v>390</v>
      </c>
      <c r="C49" s="9" t="s">
        <v>368</v>
      </c>
      <c r="D49" s="9"/>
      <c r="E49" s="9" t="s">
        <v>391</v>
      </c>
      <c r="F49" s="9" t="s">
        <v>392</v>
      </c>
      <c r="G49" s="9" t="s">
        <v>393</v>
      </c>
    </row>
    <row r="50" customFormat="false" ht="45.75" hidden="false" customHeight="true" outlineLevel="0" collapsed="false">
      <c r="A50" s="9" t="s">
        <v>394</v>
      </c>
      <c r="B50" s="9" t="s">
        <v>395</v>
      </c>
      <c r="C50" s="9" t="s">
        <v>368</v>
      </c>
      <c r="D50" s="9"/>
      <c r="E50" s="9" t="s">
        <v>396</v>
      </c>
      <c r="F50" s="9" t="s">
        <v>397</v>
      </c>
      <c r="G50" s="9" t="s">
        <v>398</v>
      </c>
    </row>
    <row r="51" customFormat="false" ht="34.5" hidden="false" customHeight="true" outlineLevel="0" collapsed="false">
      <c r="A51" s="9" t="s">
        <v>399</v>
      </c>
      <c r="B51" s="9" t="s">
        <v>400</v>
      </c>
      <c r="C51" s="9" t="s">
        <v>368</v>
      </c>
      <c r="D51" s="9"/>
      <c r="E51" s="9" t="s">
        <v>401</v>
      </c>
      <c r="F51" s="9" t="s">
        <v>402</v>
      </c>
      <c r="G51" s="9" t="s">
        <v>403</v>
      </c>
    </row>
    <row r="52" customFormat="false" ht="23.25" hidden="false" customHeight="true" outlineLevel="0" collapsed="false">
      <c r="A52" s="9" t="s">
        <v>404</v>
      </c>
      <c r="B52" s="9" t="s">
        <v>99</v>
      </c>
      <c r="C52" s="9" t="s">
        <v>98</v>
      </c>
      <c r="D52" s="9"/>
      <c r="E52" s="9" t="s">
        <v>405</v>
      </c>
      <c r="F52" s="9" t="s">
        <v>406</v>
      </c>
      <c r="G52" s="9" t="s">
        <v>407</v>
      </c>
    </row>
    <row r="53" customFormat="false" ht="23.25" hidden="false" customHeight="true" outlineLevel="0" collapsed="false">
      <c r="A53" s="9" t="s">
        <v>408</v>
      </c>
      <c r="B53" s="9" t="s">
        <v>409</v>
      </c>
      <c r="C53" s="9" t="s">
        <v>98</v>
      </c>
      <c r="D53" s="9"/>
      <c r="E53" s="9" t="s">
        <v>410</v>
      </c>
      <c r="F53" s="9" t="s">
        <v>411</v>
      </c>
      <c r="G53" s="9" t="s">
        <v>407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2026-11-02T02:25:59Z</dcterms:created>
  <dc:creator>openpyxl</dc:creator>
  <dc:description/>
  <dc:language>en-US</dc:language>
  <cp:lastModifiedBy/>
  <dcterms:modified xsi:type="dcterms:W3CDTF">2026-11-02T02:26:10Z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